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gtlaw-my.sharepoint.com/personal/currys_gtlaw_com/Documents/Downloads/"/>
    </mc:Choice>
  </mc:AlternateContent>
  <xr:revisionPtr revIDLastSave="0" documentId="14_{C79FC657-466E-4AC1-BF50-C8EC12A11AC6}" xr6:coauthVersionLast="47" xr6:coauthVersionMax="47" xr10:uidLastSave="{00000000-0000-0000-0000-000000000000}"/>
  <bookViews>
    <workbookView xWindow="-120" yWindow="-120" windowWidth="29040" windowHeight="15840" tabRatio="776" xr2:uid="{00000000-000D-0000-FFFF-FFFF00000000}"/>
  </bookViews>
  <sheets>
    <sheet name="Game Schedule &amp; Roster" sheetId="29" r:id="rId1"/>
    <sheet name="G1" sheetId="1" r:id="rId2"/>
    <sheet name="G2" sheetId="27" r:id="rId3"/>
    <sheet name="G3" sheetId="9" r:id="rId4"/>
    <sheet name="G4" sheetId="10" r:id="rId5"/>
    <sheet name="G5" sheetId="12" r:id="rId6"/>
    <sheet name="G6" sheetId="13" r:id="rId7"/>
    <sheet name="G7" sheetId="14" r:id="rId8"/>
    <sheet name="G8" sheetId="15" r:id="rId9"/>
    <sheet name="G9" sheetId="16" r:id="rId10"/>
    <sheet name="G10" sheetId="17" r:id="rId11"/>
    <sheet name="G11" sheetId="19" r:id="rId12"/>
    <sheet name="G12" sheetId="37" r:id="rId13"/>
    <sheet name="G13" sheetId="38" r:id="rId14"/>
    <sheet name="Hand Written" sheetId="39" r:id="rId15"/>
  </sheets>
  <definedNames>
    <definedName name="_xlnm.Print_Area" localSheetId="1">'G1'!$C$3:$D$21</definedName>
    <definedName name="_xlnm.Print_Area" localSheetId="10">'G10'!$C$3:$D$22</definedName>
    <definedName name="_xlnm.Print_Area" localSheetId="11">'G11'!$C$3:$J$22</definedName>
    <definedName name="_xlnm.Print_Area" localSheetId="12">'G12'!$C$3:$J$22</definedName>
    <definedName name="_xlnm.Print_Area" localSheetId="13">'G13'!$C$3:$J$22</definedName>
    <definedName name="_xlnm.Print_Area" localSheetId="3">'G3'!$C$3:$J$27</definedName>
    <definedName name="_xlnm.Print_Area" localSheetId="4">'G4'!$C$9:$D$25</definedName>
    <definedName name="_xlnm.Print_Area" localSheetId="5">'G5'!$C$3:$D$29</definedName>
    <definedName name="_xlnm.Print_Area" localSheetId="6">'G6'!$C$3:$J$18</definedName>
    <definedName name="_xlnm.Print_Area" localSheetId="7">'G7'!$C$3:$J$20</definedName>
    <definedName name="_xlnm.Print_Area" localSheetId="8">'G8'!$C$3:$J$22</definedName>
    <definedName name="_xlnm.Print_Area" localSheetId="9">'G9'!$C$3:$J$21</definedName>
    <definedName name="_xlnm.Print_Area" localSheetId="0">'Game Schedule &amp; Roster'!$A$2:$J$20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1" i="1"/>
  <c r="C12" i="1"/>
  <c r="C14" i="1"/>
  <c r="O7" i="15"/>
  <c r="O7" i="38"/>
  <c r="O7" i="37"/>
  <c r="O7" i="19"/>
  <c r="O7" i="17"/>
  <c r="O7" i="16"/>
  <c r="O7" i="14"/>
  <c r="O7" i="13"/>
  <c r="O7" i="12"/>
  <c r="O7" i="10"/>
  <c r="O7" i="9"/>
  <c r="C26" i="9"/>
  <c r="D26" i="9"/>
  <c r="E27" i="9"/>
  <c r="F27" i="9"/>
  <c r="G27" i="9"/>
  <c r="H27" i="9"/>
  <c r="I27" i="9"/>
  <c r="J27" i="9"/>
  <c r="K27" i="9"/>
  <c r="N3" i="38"/>
  <c r="N3" i="37"/>
  <c r="N3" i="19"/>
  <c r="N3" i="17"/>
  <c r="N3" i="16"/>
  <c r="N3" i="15"/>
  <c r="N3" i="14"/>
  <c r="N3" i="13"/>
  <c r="N3" i="12"/>
  <c r="N3" i="10"/>
  <c r="N3" i="9"/>
  <c r="N3" i="27"/>
  <c r="N3" i="1"/>
  <c r="D26" i="38"/>
  <c r="C26" i="38"/>
  <c r="D25" i="38"/>
  <c r="C25" i="38"/>
  <c r="D24" i="38"/>
  <c r="C24" i="38"/>
  <c r="D23" i="38"/>
  <c r="C23" i="38"/>
  <c r="D22" i="38"/>
  <c r="C22" i="38"/>
  <c r="D21" i="38"/>
  <c r="C21" i="38"/>
  <c r="D20" i="38"/>
  <c r="C20" i="38"/>
  <c r="D19" i="38"/>
  <c r="C19" i="38"/>
  <c r="O12" i="38" s="1"/>
  <c r="D18" i="38"/>
  <c r="C18" i="38"/>
  <c r="D17" i="38"/>
  <c r="C17" i="38"/>
  <c r="D16" i="38"/>
  <c r="C16" i="38"/>
  <c r="D15" i="38"/>
  <c r="C15" i="38"/>
  <c r="O11" i="38" s="1"/>
  <c r="D14" i="38"/>
  <c r="C14" i="38"/>
  <c r="D13" i="38"/>
  <c r="C13" i="38"/>
  <c r="D12" i="38"/>
  <c r="C12" i="38"/>
  <c r="D11" i="38"/>
  <c r="C11" i="38"/>
  <c r="D26" i="37"/>
  <c r="C26" i="37"/>
  <c r="D25" i="37"/>
  <c r="C25" i="37"/>
  <c r="D24" i="37"/>
  <c r="C24" i="37"/>
  <c r="D23" i="37"/>
  <c r="C23" i="37"/>
  <c r="D22" i="37"/>
  <c r="C22" i="37"/>
  <c r="D21" i="37"/>
  <c r="C21" i="37"/>
  <c r="D20" i="37"/>
  <c r="C20" i="37"/>
  <c r="O16" i="37" s="1"/>
  <c r="D19" i="37"/>
  <c r="P12" i="37" s="1"/>
  <c r="C19" i="37"/>
  <c r="D18" i="37"/>
  <c r="C18" i="37"/>
  <c r="D17" i="37"/>
  <c r="C17" i="37"/>
  <c r="D16" i="37"/>
  <c r="C16" i="37"/>
  <c r="O22" i="37" s="1"/>
  <c r="D15" i="37"/>
  <c r="P11" i="37" s="1"/>
  <c r="C15" i="37"/>
  <c r="D14" i="37"/>
  <c r="C14" i="37"/>
  <c r="D13" i="37"/>
  <c r="C13" i="37"/>
  <c r="D12" i="37"/>
  <c r="C12" i="37"/>
  <c r="O18" i="37" s="1"/>
  <c r="D11" i="37"/>
  <c r="P14" i="37" s="1"/>
  <c r="C11" i="37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P12" i="19" s="1"/>
  <c r="C19" i="19"/>
  <c r="O12" i="19" s="1"/>
  <c r="D18" i="19"/>
  <c r="C18" i="19"/>
  <c r="D17" i="19"/>
  <c r="C17" i="19"/>
  <c r="D16" i="19"/>
  <c r="C16" i="19"/>
  <c r="D15" i="19"/>
  <c r="P11" i="19" s="1"/>
  <c r="C15" i="19"/>
  <c r="O11" i="19" s="1"/>
  <c r="D14" i="19"/>
  <c r="C14" i="19"/>
  <c r="D13" i="19"/>
  <c r="C13" i="19"/>
  <c r="D12" i="19"/>
  <c r="C12" i="19"/>
  <c r="D11" i="19"/>
  <c r="P14" i="19" s="1"/>
  <c r="C11" i="19"/>
  <c r="O14" i="19" s="1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O12" i="17" s="1"/>
  <c r="D18" i="17"/>
  <c r="C18" i="17"/>
  <c r="D17" i="17"/>
  <c r="C17" i="17"/>
  <c r="O19" i="17" s="1"/>
  <c r="D16" i="17"/>
  <c r="C16" i="17"/>
  <c r="D15" i="17"/>
  <c r="C15" i="17"/>
  <c r="O11" i="17" s="1"/>
  <c r="D14" i="17"/>
  <c r="C14" i="17"/>
  <c r="D13" i="17"/>
  <c r="C13" i="17"/>
  <c r="D12" i="17"/>
  <c r="C12" i="17"/>
  <c r="D11" i="17"/>
  <c r="C11" i="17"/>
  <c r="O14" i="17" s="1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P12" i="16" s="1"/>
  <c r="C19" i="16"/>
  <c r="O12" i="16" s="1"/>
  <c r="D18" i="16"/>
  <c r="C18" i="16"/>
  <c r="D17" i="16"/>
  <c r="C17" i="16"/>
  <c r="D16" i="16"/>
  <c r="P22" i="16" s="1"/>
  <c r="C16" i="16"/>
  <c r="O22" i="16" s="1"/>
  <c r="D15" i="16"/>
  <c r="P11" i="16" s="1"/>
  <c r="C15" i="16"/>
  <c r="O11" i="16" s="1"/>
  <c r="D14" i="16"/>
  <c r="C14" i="16"/>
  <c r="D13" i="16"/>
  <c r="C13" i="16"/>
  <c r="D12" i="16"/>
  <c r="P18" i="16" s="1"/>
  <c r="C12" i="16"/>
  <c r="O18" i="16" s="1"/>
  <c r="D11" i="16"/>
  <c r="P14" i="16" s="1"/>
  <c r="C11" i="16"/>
  <c r="O14" i="16" s="1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P12" i="15" s="1"/>
  <c r="C19" i="15"/>
  <c r="D18" i="15"/>
  <c r="C18" i="15"/>
  <c r="D17" i="15"/>
  <c r="C17" i="15"/>
  <c r="D16" i="15"/>
  <c r="C16" i="15"/>
  <c r="D15" i="15"/>
  <c r="P11" i="15" s="1"/>
  <c r="C15" i="15"/>
  <c r="D14" i="15"/>
  <c r="C14" i="15"/>
  <c r="D13" i="15"/>
  <c r="C13" i="15"/>
  <c r="D12" i="15"/>
  <c r="C12" i="15"/>
  <c r="D11" i="15"/>
  <c r="P14" i="15" s="1"/>
  <c r="C11" i="15"/>
  <c r="D26" i="14"/>
  <c r="C26" i="14"/>
  <c r="D25" i="14"/>
  <c r="C25" i="14"/>
  <c r="D24" i="14"/>
  <c r="C24" i="14"/>
  <c r="D23" i="14"/>
  <c r="C23" i="14"/>
  <c r="D22" i="14"/>
  <c r="C22" i="14"/>
  <c r="D21" i="14"/>
  <c r="C21" i="14"/>
  <c r="D20" i="14"/>
  <c r="C20" i="14"/>
  <c r="D19" i="14"/>
  <c r="P12" i="14" s="1"/>
  <c r="C19" i="14"/>
  <c r="O12" i="14" s="1"/>
  <c r="D18" i="14"/>
  <c r="C18" i="14"/>
  <c r="D17" i="14"/>
  <c r="C17" i="14"/>
  <c r="D16" i="14"/>
  <c r="C16" i="14"/>
  <c r="O22" i="14" s="1"/>
  <c r="D15" i="14"/>
  <c r="P11" i="14" s="1"/>
  <c r="C15" i="14"/>
  <c r="O11" i="14" s="1"/>
  <c r="D14" i="14"/>
  <c r="C14" i="14"/>
  <c r="D13" i="14"/>
  <c r="C13" i="14"/>
  <c r="D12" i="14"/>
  <c r="C12" i="14"/>
  <c r="O18" i="14" s="1"/>
  <c r="D11" i="14"/>
  <c r="P14" i="14" s="1"/>
  <c r="C11" i="14"/>
  <c r="O14" i="14" s="1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P12" i="13" s="1"/>
  <c r="C19" i="13"/>
  <c r="D18" i="13"/>
  <c r="C18" i="13"/>
  <c r="D17" i="13"/>
  <c r="C17" i="13"/>
  <c r="D16" i="13"/>
  <c r="C16" i="13"/>
  <c r="D15" i="13"/>
  <c r="P11" i="13" s="1"/>
  <c r="C15" i="13"/>
  <c r="D14" i="13"/>
  <c r="C14" i="13"/>
  <c r="D13" i="13"/>
  <c r="C13" i="13"/>
  <c r="D12" i="13"/>
  <c r="C12" i="13"/>
  <c r="D11" i="13"/>
  <c r="P14" i="13" s="1"/>
  <c r="C11" i="13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P12" i="10" s="1"/>
  <c r="C19" i="10"/>
  <c r="O12" i="10" s="1"/>
  <c r="D18" i="10"/>
  <c r="C18" i="10"/>
  <c r="D17" i="10"/>
  <c r="C17" i="10"/>
  <c r="D16" i="10"/>
  <c r="C16" i="10"/>
  <c r="D15" i="10"/>
  <c r="P11" i="10" s="1"/>
  <c r="C15" i="10"/>
  <c r="O11" i="10" s="1"/>
  <c r="D14" i="10"/>
  <c r="C14" i="10"/>
  <c r="D13" i="10"/>
  <c r="C13" i="10"/>
  <c r="D12" i="10"/>
  <c r="C12" i="10"/>
  <c r="D11" i="10"/>
  <c r="P14" i="10" s="1"/>
  <c r="C11" i="10"/>
  <c r="O14" i="10" s="1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O12" i="9" s="1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26" i="27"/>
  <c r="C26" i="27"/>
  <c r="D25" i="27"/>
  <c r="C25" i="27"/>
  <c r="D24" i="27"/>
  <c r="C24" i="27"/>
  <c r="D23" i="27"/>
  <c r="C23" i="27"/>
  <c r="D22" i="27"/>
  <c r="C22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C13" i="1"/>
  <c r="C15" i="1"/>
  <c r="C16" i="1"/>
  <c r="C17" i="1"/>
  <c r="C18" i="1"/>
  <c r="C20" i="1"/>
  <c r="C21" i="1"/>
  <c r="C22" i="1"/>
  <c r="C24" i="1"/>
  <c r="C25" i="1"/>
  <c r="C26" i="1"/>
  <c r="W26" i="38"/>
  <c r="V26" i="38"/>
  <c r="U26" i="38"/>
  <c r="T26" i="38"/>
  <c r="S26" i="38"/>
  <c r="R26" i="38"/>
  <c r="Q26" i="38"/>
  <c r="W25" i="38"/>
  <c r="V25" i="38"/>
  <c r="U25" i="38"/>
  <c r="T25" i="38"/>
  <c r="S25" i="38"/>
  <c r="R25" i="38"/>
  <c r="Q25" i="38"/>
  <c r="W24" i="38"/>
  <c r="V24" i="38"/>
  <c r="U24" i="38"/>
  <c r="T24" i="38"/>
  <c r="S24" i="38"/>
  <c r="R24" i="38"/>
  <c r="Q24" i="38"/>
  <c r="W23" i="38"/>
  <c r="V23" i="38"/>
  <c r="U23" i="38"/>
  <c r="T23" i="38"/>
  <c r="S23" i="38"/>
  <c r="R23" i="38"/>
  <c r="Q23" i="38"/>
  <c r="W22" i="38"/>
  <c r="V22" i="38"/>
  <c r="U22" i="38"/>
  <c r="T22" i="38"/>
  <c r="S22" i="38"/>
  <c r="R22" i="38"/>
  <c r="Q22" i="38"/>
  <c r="W21" i="38"/>
  <c r="V21" i="38"/>
  <c r="U21" i="38"/>
  <c r="T21" i="38"/>
  <c r="S21" i="38"/>
  <c r="R21" i="38"/>
  <c r="Q21" i="38"/>
  <c r="W20" i="38"/>
  <c r="V20" i="38"/>
  <c r="U20" i="38"/>
  <c r="T20" i="38"/>
  <c r="S20" i="38"/>
  <c r="R20" i="38"/>
  <c r="Q20" i="38"/>
  <c r="W19" i="38"/>
  <c r="V19" i="38"/>
  <c r="U19" i="38"/>
  <c r="T19" i="38"/>
  <c r="S19" i="38"/>
  <c r="R19" i="38"/>
  <c r="Q19" i="38"/>
  <c r="W18" i="38"/>
  <c r="V18" i="38"/>
  <c r="U18" i="38"/>
  <c r="T18" i="38"/>
  <c r="S18" i="38"/>
  <c r="R18" i="38"/>
  <c r="Q18" i="38"/>
  <c r="W17" i="38"/>
  <c r="V17" i="38"/>
  <c r="U17" i="38"/>
  <c r="T17" i="38"/>
  <c r="S17" i="38"/>
  <c r="R17" i="38"/>
  <c r="Q17" i="38"/>
  <c r="W16" i="38"/>
  <c r="V16" i="38"/>
  <c r="U16" i="38"/>
  <c r="T16" i="38"/>
  <c r="S16" i="38"/>
  <c r="R16" i="38"/>
  <c r="Q16" i="38"/>
  <c r="W15" i="38"/>
  <c r="V15" i="38"/>
  <c r="U15" i="38"/>
  <c r="T15" i="38"/>
  <c r="S15" i="38"/>
  <c r="R15" i="38"/>
  <c r="Q15" i="38"/>
  <c r="W14" i="38"/>
  <c r="V14" i="38"/>
  <c r="U14" i="38"/>
  <c r="T14" i="38"/>
  <c r="S14" i="38"/>
  <c r="R14" i="38"/>
  <c r="Q14" i="38"/>
  <c r="W13" i="38"/>
  <c r="V13" i="38"/>
  <c r="U13" i="38"/>
  <c r="T13" i="38"/>
  <c r="S13" i="38"/>
  <c r="R13" i="38"/>
  <c r="Q13" i="38"/>
  <c r="W12" i="38"/>
  <c r="V12" i="38"/>
  <c r="U12" i="38"/>
  <c r="T12" i="38"/>
  <c r="S12" i="38"/>
  <c r="R12" i="38"/>
  <c r="Q12" i="38"/>
  <c r="W11" i="38"/>
  <c r="V11" i="38"/>
  <c r="U11" i="38"/>
  <c r="T11" i="38"/>
  <c r="S11" i="38"/>
  <c r="R11" i="38"/>
  <c r="Q11" i="38"/>
  <c r="W26" i="37"/>
  <c r="V26" i="37"/>
  <c r="U26" i="37"/>
  <c r="T26" i="37"/>
  <c r="S26" i="37"/>
  <c r="R26" i="37"/>
  <c r="Q26" i="37"/>
  <c r="W25" i="37"/>
  <c r="V25" i="37"/>
  <c r="U25" i="37"/>
  <c r="T25" i="37"/>
  <c r="S25" i="37"/>
  <c r="R25" i="37"/>
  <c r="Q25" i="37"/>
  <c r="W24" i="37"/>
  <c r="V24" i="37"/>
  <c r="U24" i="37"/>
  <c r="T24" i="37"/>
  <c r="S24" i="37"/>
  <c r="R24" i="37"/>
  <c r="Q24" i="37"/>
  <c r="W23" i="37"/>
  <c r="V23" i="37"/>
  <c r="U23" i="37"/>
  <c r="T23" i="37"/>
  <c r="S23" i="37"/>
  <c r="R23" i="37"/>
  <c r="Q23" i="37"/>
  <c r="W22" i="37"/>
  <c r="V22" i="37"/>
  <c r="U22" i="37"/>
  <c r="T22" i="37"/>
  <c r="S22" i="37"/>
  <c r="R22" i="37"/>
  <c r="Q22" i="37"/>
  <c r="W21" i="37"/>
  <c r="V21" i="37"/>
  <c r="U21" i="37"/>
  <c r="T21" i="37"/>
  <c r="S21" i="37"/>
  <c r="R21" i="37"/>
  <c r="Q21" i="37"/>
  <c r="W20" i="37"/>
  <c r="V20" i="37"/>
  <c r="U20" i="37"/>
  <c r="T20" i="37"/>
  <c r="S20" i="37"/>
  <c r="R20" i="37"/>
  <c r="Q20" i="37"/>
  <c r="W19" i="37"/>
  <c r="V19" i="37"/>
  <c r="U19" i="37"/>
  <c r="T19" i="37"/>
  <c r="S19" i="37"/>
  <c r="R19" i="37"/>
  <c r="Q19" i="37"/>
  <c r="W18" i="37"/>
  <c r="V18" i="37"/>
  <c r="U18" i="37"/>
  <c r="T18" i="37"/>
  <c r="S18" i="37"/>
  <c r="R18" i="37"/>
  <c r="Q18" i="37"/>
  <c r="W17" i="37"/>
  <c r="V17" i="37"/>
  <c r="U17" i="37"/>
  <c r="T17" i="37"/>
  <c r="S17" i="37"/>
  <c r="R17" i="37"/>
  <c r="Q17" i="37"/>
  <c r="W16" i="37"/>
  <c r="V16" i="37"/>
  <c r="U16" i="37"/>
  <c r="T16" i="37"/>
  <c r="S16" i="37"/>
  <c r="R16" i="37"/>
  <c r="Q16" i="37"/>
  <c r="W15" i="37"/>
  <c r="V15" i="37"/>
  <c r="U15" i="37"/>
  <c r="T15" i="37"/>
  <c r="S15" i="37"/>
  <c r="R15" i="37"/>
  <c r="Q15" i="37"/>
  <c r="W14" i="37"/>
  <c r="V14" i="37"/>
  <c r="U14" i="37"/>
  <c r="T14" i="37"/>
  <c r="S14" i="37"/>
  <c r="R14" i="37"/>
  <c r="Q14" i="37"/>
  <c r="W13" i="37"/>
  <c r="V13" i="37"/>
  <c r="U13" i="37"/>
  <c r="T13" i="37"/>
  <c r="S13" i="37"/>
  <c r="R13" i="37"/>
  <c r="Q13" i="37"/>
  <c r="W12" i="37"/>
  <c r="V12" i="37"/>
  <c r="U12" i="37"/>
  <c r="T12" i="37"/>
  <c r="S12" i="37"/>
  <c r="R12" i="37"/>
  <c r="Q12" i="37"/>
  <c r="W11" i="37"/>
  <c r="V11" i="37"/>
  <c r="U11" i="37"/>
  <c r="T11" i="37"/>
  <c r="S11" i="37"/>
  <c r="R11" i="37"/>
  <c r="Q11" i="37"/>
  <c r="W26" i="19"/>
  <c r="V26" i="19"/>
  <c r="U26" i="19"/>
  <c r="T26" i="19"/>
  <c r="S26" i="19"/>
  <c r="R26" i="19"/>
  <c r="Q26" i="19"/>
  <c r="W25" i="19"/>
  <c r="V25" i="19"/>
  <c r="U25" i="19"/>
  <c r="T25" i="19"/>
  <c r="S25" i="19"/>
  <c r="R25" i="19"/>
  <c r="Q25" i="19"/>
  <c r="W24" i="19"/>
  <c r="V24" i="19"/>
  <c r="U24" i="19"/>
  <c r="T24" i="19"/>
  <c r="S24" i="19"/>
  <c r="R24" i="19"/>
  <c r="Q24" i="19"/>
  <c r="W23" i="19"/>
  <c r="V23" i="19"/>
  <c r="U23" i="19"/>
  <c r="T23" i="19"/>
  <c r="S23" i="19"/>
  <c r="R23" i="19"/>
  <c r="Q23" i="19"/>
  <c r="W22" i="19"/>
  <c r="V22" i="19"/>
  <c r="U22" i="19"/>
  <c r="T22" i="19"/>
  <c r="S22" i="19"/>
  <c r="R22" i="19"/>
  <c r="Q22" i="19"/>
  <c r="W21" i="19"/>
  <c r="V21" i="19"/>
  <c r="U21" i="19"/>
  <c r="T21" i="19"/>
  <c r="S21" i="19"/>
  <c r="R21" i="19"/>
  <c r="Q21" i="19"/>
  <c r="W20" i="19"/>
  <c r="V20" i="19"/>
  <c r="U20" i="19"/>
  <c r="T20" i="19"/>
  <c r="S20" i="19"/>
  <c r="R20" i="19"/>
  <c r="Q20" i="19"/>
  <c r="W19" i="19"/>
  <c r="V19" i="19"/>
  <c r="U19" i="19"/>
  <c r="T19" i="19"/>
  <c r="S19" i="19"/>
  <c r="R19" i="19"/>
  <c r="Q19" i="19"/>
  <c r="W18" i="19"/>
  <c r="V18" i="19"/>
  <c r="U18" i="19"/>
  <c r="T18" i="19"/>
  <c r="S18" i="19"/>
  <c r="R18" i="19"/>
  <c r="Q18" i="19"/>
  <c r="W17" i="19"/>
  <c r="V17" i="19"/>
  <c r="U17" i="19"/>
  <c r="T17" i="19"/>
  <c r="S17" i="19"/>
  <c r="R17" i="19"/>
  <c r="Q17" i="19"/>
  <c r="W16" i="19"/>
  <c r="V16" i="19"/>
  <c r="U16" i="19"/>
  <c r="T16" i="19"/>
  <c r="S16" i="19"/>
  <c r="R16" i="19"/>
  <c r="Q16" i="19"/>
  <c r="W15" i="19"/>
  <c r="V15" i="19"/>
  <c r="U15" i="19"/>
  <c r="T15" i="19"/>
  <c r="S15" i="19"/>
  <c r="R15" i="19"/>
  <c r="Q15" i="19"/>
  <c r="W14" i="19"/>
  <c r="V14" i="19"/>
  <c r="U14" i="19"/>
  <c r="T14" i="19"/>
  <c r="S14" i="19"/>
  <c r="R14" i="19"/>
  <c r="Q14" i="19"/>
  <c r="W13" i="19"/>
  <c r="V13" i="19"/>
  <c r="U13" i="19"/>
  <c r="T13" i="19"/>
  <c r="S13" i="19"/>
  <c r="R13" i="19"/>
  <c r="Q13" i="19"/>
  <c r="W12" i="19"/>
  <c r="V12" i="19"/>
  <c r="U12" i="19"/>
  <c r="T12" i="19"/>
  <c r="S12" i="19"/>
  <c r="R12" i="19"/>
  <c r="Q12" i="19"/>
  <c r="W11" i="19"/>
  <c r="V11" i="19"/>
  <c r="U11" i="19"/>
  <c r="T11" i="19"/>
  <c r="S11" i="19"/>
  <c r="R11" i="19"/>
  <c r="Q11" i="19"/>
  <c r="W26" i="17"/>
  <c r="V26" i="17"/>
  <c r="U26" i="17"/>
  <c r="T26" i="17"/>
  <c r="S26" i="17"/>
  <c r="R26" i="17"/>
  <c r="Q26" i="17"/>
  <c r="W25" i="17"/>
  <c r="V25" i="17"/>
  <c r="U25" i="17"/>
  <c r="T25" i="17"/>
  <c r="S25" i="17"/>
  <c r="R25" i="17"/>
  <c r="Q25" i="17"/>
  <c r="W24" i="17"/>
  <c r="V24" i="17"/>
  <c r="U24" i="17"/>
  <c r="T24" i="17"/>
  <c r="S24" i="17"/>
  <c r="R24" i="17"/>
  <c r="Q24" i="17"/>
  <c r="W23" i="17"/>
  <c r="V23" i="17"/>
  <c r="U23" i="17"/>
  <c r="T23" i="17"/>
  <c r="S23" i="17"/>
  <c r="R23" i="17"/>
  <c r="Q23" i="17"/>
  <c r="W22" i="17"/>
  <c r="V22" i="17"/>
  <c r="U22" i="17"/>
  <c r="T22" i="17"/>
  <c r="S22" i="17"/>
  <c r="R22" i="17"/>
  <c r="Q22" i="17"/>
  <c r="W21" i="17"/>
  <c r="V21" i="17"/>
  <c r="U21" i="17"/>
  <c r="T21" i="17"/>
  <c r="S21" i="17"/>
  <c r="R21" i="17"/>
  <c r="Q21" i="17"/>
  <c r="W20" i="17"/>
  <c r="V20" i="17"/>
  <c r="U20" i="17"/>
  <c r="T20" i="17"/>
  <c r="S20" i="17"/>
  <c r="R20" i="17"/>
  <c r="Q20" i="17"/>
  <c r="W19" i="17"/>
  <c r="V19" i="17"/>
  <c r="U19" i="17"/>
  <c r="T19" i="17"/>
  <c r="S19" i="17"/>
  <c r="R19" i="17"/>
  <c r="Q19" i="17"/>
  <c r="W18" i="17"/>
  <c r="V18" i="17"/>
  <c r="U18" i="17"/>
  <c r="T18" i="17"/>
  <c r="S18" i="17"/>
  <c r="R18" i="17"/>
  <c r="Q18" i="17"/>
  <c r="W17" i="17"/>
  <c r="V17" i="17"/>
  <c r="U17" i="17"/>
  <c r="T17" i="17"/>
  <c r="S17" i="17"/>
  <c r="R17" i="17"/>
  <c r="Q17" i="17"/>
  <c r="W16" i="17"/>
  <c r="V16" i="17"/>
  <c r="U16" i="17"/>
  <c r="T16" i="17"/>
  <c r="S16" i="17"/>
  <c r="R16" i="17"/>
  <c r="Q16" i="17"/>
  <c r="W15" i="17"/>
  <c r="V15" i="17"/>
  <c r="U15" i="17"/>
  <c r="T15" i="17"/>
  <c r="S15" i="17"/>
  <c r="R15" i="17"/>
  <c r="Q15" i="17"/>
  <c r="W14" i="17"/>
  <c r="V14" i="17"/>
  <c r="U14" i="17"/>
  <c r="T14" i="17"/>
  <c r="S14" i="17"/>
  <c r="R14" i="17"/>
  <c r="Q14" i="17"/>
  <c r="W13" i="17"/>
  <c r="V13" i="17"/>
  <c r="U13" i="17"/>
  <c r="T13" i="17"/>
  <c r="S13" i="17"/>
  <c r="R13" i="17"/>
  <c r="Q13" i="17"/>
  <c r="W12" i="17"/>
  <c r="V12" i="17"/>
  <c r="U12" i="17"/>
  <c r="T12" i="17"/>
  <c r="S12" i="17"/>
  <c r="R12" i="17"/>
  <c r="Q12" i="17"/>
  <c r="W11" i="17"/>
  <c r="V11" i="17"/>
  <c r="U11" i="17"/>
  <c r="T11" i="17"/>
  <c r="S11" i="17"/>
  <c r="R11" i="17"/>
  <c r="Q11" i="17"/>
  <c r="W26" i="16"/>
  <c r="V26" i="16"/>
  <c r="U26" i="16"/>
  <c r="T26" i="16"/>
  <c r="S26" i="16"/>
  <c r="R26" i="16"/>
  <c r="Q26" i="16"/>
  <c r="W25" i="16"/>
  <c r="V25" i="16"/>
  <c r="U25" i="16"/>
  <c r="T25" i="16"/>
  <c r="S25" i="16"/>
  <c r="R25" i="16"/>
  <c r="Q25" i="16"/>
  <c r="W24" i="16"/>
  <c r="V24" i="16"/>
  <c r="U24" i="16"/>
  <c r="T24" i="16"/>
  <c r="S24" i="16"/>
  <c r="R24" i="16"/>
  <c r="Q24" i="16"/>
  <c r="W23" i="16"/>
  <c r="V23" i="16"/>
  <c r="U23" i="16"/>
  <c r="T23" i="16"/>
  <c r="S23" i="16"/>
  <c r="R23" i="16"/>
  <c r="Q23" i="16"/>
  <c r="W22" i="16"/>
  <c r="V22" i="16"/>
  <c r="U22" i="16"/>
  <c r="T22" i="16"/>
  <c r="S22" i="16"/>
  <c r="R22" i="16"/>
  <c r="Q22" i="16"/>
  <c r="W21" i="16"/>
  <c r="V21" i="16"/>
  <c r="U21" i="16"/>
  <c r="T21" i="16"/>
  <c r="S21" i="16"/>
  <c r="R21" i="16"/>
  <c r="Q21" i="16"/>
  <c r="W20" i="16"/>
  <c r="V20" i="16"/>
  <c r="U20" i="16"/>
  <c r="T20" i="16"/>
  <c r="S20" i="16"/>
  <c r="R20" i="16"/>
  <c r="Q20" i="16"/>
  <c r="W19" i="16"/>
  <c r="V19" i="16"/>
  <c r="U19" i="16"/>
  <c r="T19" i="16"/>
  <c r="S19" i="16"/>
  <c r="R19" i="16"/>
  <c r="Q19" i="16"/>
  <c r="W18" i="16"/>
  <c r="V18" i="16"/>
  <c r="U18" i="16"/>
  <c r="T18" i="16"/>
  <c r="S18" i="16"/>
  <c r="R18" i="16"/>
  <c r="Q18" i="16"/>
  <c r="W17" i="16"/>
  <c r="V17" i="16"/>
  <c r="U17" i="16"/>
  <c r="T17" i="16"/>
  <c r="S17" i="16"/>
  <c r="R17" i="16"/>
  <c r="Q17" i="16"/>
  <c r="W16" i="16"/>
  <c r="V16" i="16"/>
  <c r="U16" i="16"/>
  <c r="T16" i="16"/>
  <c r="S16" i="16"/>
  <c r="R16" i="16"/>
  <c r="Q16" i="16"/>
  <c r="W15" i="16"/>
  <c r="V15" i="16"/>
  <c r="U15" i="16"/>
  <c r="T15" i="16"/>
  <c r="S15" i="16"/>
  <c r="R15" i="16"/>
  <c r="Q15" i="16"/>
  <c r="W14" i="16"/>
  <c r="V14" i="16"/>
  <c r="U14" i="16"/>
  <c r="T14" i="16"/>
  <c r="S14" i="16"/>
  <c r="R14" i="16"/>
  <c r="Q14" i="16"/>
  <c r="W13" i="16"/>
  <c r="V13" i="16"/>
  <c r="U13" i="16"/>
  <c r="T13" i="16"/>
  <c r="S13" i="16"/>
  <c r="R13" i="16"/>
  <c r="Q13" i="16"/>
  <c r="W12" i="16"/>
  <c r="V12" i="16"/>
  <c r="U12" i="16"/>
  <c r="T12" i="16"/>
  <c r="S12" i="16"/>
  <c r="R12" i="16"/>
  <c r="Q12" i="16"/>
  <c r="W11" i="16"/>
  <c r="V11" i="16"/>
  <c r="U11" i="16"/>
  <c r="T11" i="16"/>
  <c r="S11" i="16"/>
  <c r="R11" i="16"/>
  <c r="Q11" i="16"/>
  <c r="W26" i="15"/>
  <c r="V26" i="15"/>
  <c r="U26" i="15"/>
  <c r="T26" i="15"/>
  <c r="S26" i="15"/>
  <c r="R26" i="15"/>
  <c r="Q26" i="15"/>
  <c r="W25" i="15"/>
  <c r="V25" i="15"/>
  <c r="U25" i="15"/>
  <c r="T25" i="15"/>
  <c r="S25" i="15"/>
  <c r="R25" i="15"/>
  <c r="Q25" i="15"/>
  <c r="W24" i="15"/>
  <c r="V24" i="15"/>
  <c r="U24" i="15"/>
  <c r="T24" i="15"/>
  <c r="S24" i="15"/>
  <c r="R24" i="15"/>
  <c r="Q24" i="15"/>
  <c r="W23" i="15"/>
  <c r="V23" i="15"/>
  <c r="U23" i="15"/>
  <c r="T23" i="15"/>
  <c r="S23" i="15"/>
  <c r="R23" i="15"/>
  <c r="Q23" i="15"/>
  <c r="W22" i="15"/>
  <c r="V22" i="15"/>
  <c r="U22" i="15"/>
  <c r="T22" i="15"/>
  <c r="S22" i="15"/>
  <c r="R22" i="15"/>
  <c r="Q22" i="15"/>
  <c r="W21" i="15"/>
  <c r="V21" i="15"/>
  <c r="U21" i="15"/>
  <c r="T21" i="15"/>
  <c r="S21" i="15"/>
  <c r="R21" i="15"/>
  <c r="Q21" i="15"/>
  <c r="W20" i="15"/>
  <c r="V20" i="15"/>
  <c r="U20" i="15"/>
  <c r="T20" i="15"/>
  <c r="S20" i="15"/>
  <c r="R20" i="15"/>
  <c r="Q20" i="15"/>
  <c r="W19" i="15"/>
  <c r="V19" i="15"/>
  <c r="U19" i="15"/>
  <c r="T19" i="15"/>
  <c r="S19" i="15"/>
  <c r="R19" i="15"/>
  <c r="Q19" i="15"/>
  <c r="W18" i="15"/>
  <c r="V18" i="15"/>
  <c r="U18" i="15"/>
  <c r="T18" i="15"/>
  <c r="S18" i="15"/>
  <c r="R18" i="15"/>
  <c r="Q18" i="15"/>
  <c r="W17" i="15"/>
  <c r="V17" i="15"/>
  <c r="U17" i="15"/>
  <c r="T17" i="15"/>
  <c r="S17" i="15"/>
  <c r="R17" i="15"/>
  <c r="Q17" i="15"/>
  <c r="W16" i="15"/>
  <c r="V16" i="15"/>
  <c r="U16" i="15"/>
  <c r="T16" i="15"/>
  <c r="S16" i="15"/>
  <c r="R16" i="15"/>
  <c r="Q16" i="15"/>
  <c r="W15" i="15"/>
  <c r="V15" i="15"/>
  <c r="U15" i="15"/>
  <c r="T15" i="15"/>
  <c r="S15" i="15"/>
  <c r="R15" i="15"/>
  <c r="Q15" i="15"/>
  <c r="W14" i="15"/>
  <c r="V14" i="15"/>
  <c r="U14" i="15"/>
  <c r="T14" i="15"/>
  <c r="S14" i="15"/>
  <c r="R14" i="15"/>
  <c r="Q14" i="15"/>
  <c r="W13" i="15"/>
  <c r="V13" i="15"/>
  <c r="U13" i="15"/>
  <c r="T13" i="15"/>
  <c r="S13" i="15"/>
  <c r="R13" i="15"/>
  <c r="Q13" i="15"/>
  <c r="W12" i="15"/>
  <c r="V12" i="15"/>
  <c r="U12" i="15"/>
  <c r="T12" i="15"/>
  <c r="S12" i="15"/>
  <c r="R12" i="15"/>
  <c r="Q12" i="15"/>
  <c r="W11" i="15"/>
  <c r="V11" i="15"/>
  <c r="U11" i="15"/>
  <c r="T11" i="15"/>
  <c r="S11" i="15"/>
  <c r="R11" i="15"/>
  <c r="Q11" i="15"/>
  <c r="W26" i="14"/>
  <c r="V26" i="14"/>
  <c r="U26" i="14"/>
  <c r="T26" i="14"/>
  <c r="S26" i="14"/>
  <c r="R26" i="14"/>
  <c r="Q26" i="14"/>
  <c r="W25" i="14"/>
  <c r="V25" i="14"/>
  <c r="U25" i="14"/>
  <c r="T25" i="14"/>
  <c r="S25" i="14"/>
  <c r="R25" i="14"/>
  <c r="Q25" i="14"/>
  <c r="W24" i="14"/>
  <c r="V24" i="14"/>
  <c r="U24" i="14"/>
  <c r="T24" i="14"/>
  <c r="S24" i="14"/>
  <c r="R24" i="14"/>
  <c r="Q24" i="14"/>
  <c r="W23" i="14"/>
  <c r="V23" i="14"/>
  <c r="U23" i="14"/>
  <c r="T23" i="14"/>
  <c r="S23" i="14"/>
  <c r="R23" i="14"/>
  <c r="Q23" i="14"/>
  <c r="W22" i="14"/>
  <c r="V22" i="14"/>
  <c r="U22" i="14"/>
  <c r="T22" i="14"/>
  <c r="S22" i="14"/>
  <c r="R22" i="14"/>
  <c r="Q22" i="14"/>
  <c r="W21" i="14"/>
  <c r="V21" i="14"/>
  <c r="U21" i="14"/>
  <c r="T21" i="14"/>
  <c r="S21" i="14"/>
  <c r="R21" i="14"/>
  <c r="Q21" i="14"/>
  <c r="W20" i="14"/>
  <c r="V20" i="14"/>
  <c r="U20" i="14"/>
  <c r="T20" i="14"/>
  <c r="S20" i="14"/>
  <c r="R20" i="14"/>
  <c r="Q20" i="14"/>
  <c r="W19" i="14"/>
  <c r="V19" i="14"/>
  <c r="U19" i="14"/>
  <c r="T19" i="14"/>
  <c r="S19" i="14"/>
  <c r="R19" i="14"/>
  <c r="Q19" i="14"/>
  <c r="W18" i="14"/>
  <c r="V18" i="14"/>
  <c r="U18" i="14"/>
  <c r="T18" i="14"/>
  <c r="S18" i="14"/>
  <c r="R18" i="14"/>
  <c r="Q18" i="14"/>
  <c r="W17" i="14"/>
  <c r="V17" i="14"/>
  <c r="U17" i="14"/>
  <c r="T17" i="14"/>
  <c r="S17" i="14"/>
  <c r="R17" i="14"/>
  <c r="Q17" i="14"/>
  <c r="W16" i="14"/>
  <c r="V16" i="14"/>
  <c r="U16" i="14"/>
  <c r="T16" i="14"/>
  <c r="S16" i="14"/>
  <c r="R16" i="14"/>
  <c r="Q16" i="14"/>
  <c r="W15" i="14"/>
  <c r="V15" i="14"/>
  <c r="U15" i="14"/>
  <c r="T15" i="14"/>
  <c r="S15" i="14"/>
  <c r="R15" i="14"/>
  <c r="Q15" i="14"/>
  <c r="W14" i="14"/>
  <c r="V14" i="14"/>
  <c r="U14" i="14"/>
  <c r="T14" i="14"/>
  <c r="S14" i="14"/>
  <c r="R14" i="14"/>
  <c r="Q14" i="14"/>
  <c r="W13" i="14"/>
  <c r="V13" i="14"/>
  <c r="U13" i="14"/>
  <c r="T13" i="14"/>
  <c r="S13" i="14"/>
  <c r="R13" i="14"/>
  <c r="Q13" i="14"/>
  <c r="W12" i="14"/>
  <c r="V12" i="14"/>
  <c r="U12" i="14"/>
  <c r="T12" i="14"/>
  <c r="S12" i="14"/>
  <c r="R12" i="14"/>
  <c r="Q12" i="14"/>
  <c r="W11" i="14"/>
  <c r="V11" i="14"/>
  <c r="U11" i="14"/>
  <c r="T11" i="14"/>
  <c r="S11" i="14"/>
  <c r="R11" i="14"/>
  <c r="Q11" i="14"/>
  <c r="W26" i="13"/>
  <c r="V26" i="13"/>
  <c r="U26" i="13"/>
  <c r="T26" i="13"/>
  <c r="S26" i="13"/>
  <c r="R26" i="13"/>
  <c r="Q26" i="13"/>
  <c r="W25" i="13"/>
  <c r="V25" i="13"/>
  <c r="U25" i="13"/>
  <c r="T25" i="13"/>
  <c r="S25" i="13"/>
  <c r="R25" i="13"/>
  <c r="Q25" i="13"/>
  <c r="W24" i="13"/>
  <c r="V24" i="13"/>
  <c r="U24" i="13"/>
  <c r="T24" i="13"/>
  <c r="S24" i="13"/>
  <c r="R24" i="13"/>
  <c r="Q24" i="13"/>
  <c r="W23" i="13"/>
  <c r="V23" i="13"/>
  <c r="U23" i="13"/>
  <c r="T23" i="13"/>
  <c r="S23" i="13"/>
  <c r="R23" i="13"/>
  <c r="Q23" i="13"/>
  <c r="W22" i="13"/>
  <c r="V22" i="13"/>
  <c r="U22" i="13"/>
  <c r="T22" i="13"/>
  <c r="S22" i="13"/>
  <c r="R22" i="13"/>
  <c r="Q22" i="13"/>
  <c r="W21" i="13"/>
  <c r="V21" i="13"/>
  <c r="U21" i="13"/>
  <c r="T21" i="13"/>
  <c r="S21" i="13"/>
  <c r="R21" i="13"/>
  <c r="Q21" i="13"/>
  <c r="W20" i="13"/>
  <c r="V20" i="13"/>
  <c r="U20" i="13"/>
  <c r="T20" i="13"/>
  <c r="S20" i="13"/>
  <c r="R20" i="13"/>
  <c r="Q20" i="13"/>
  <c r="W19" i="13"/>
  <c r="V19" i="13"/>
  <c r="U19" i="13"/>
  <c r="T19" i="13"/>
  <c r="S19" i="13"/>
  <c r="R19" i="13"/>
  <c r="Q19" i="13"/>
  <c r="W18" i="13"/>
  <c r="V18" i="13"/>
  <c r="U18" i="13"/>
  <c r="T18" i="13"/>
  <c r="S18" i="13"/>
  <c r="R18" i="13"/>
  <c r="Q18" i="13"/>
  <c r="W17" i="13"/>
  <c r="V17" i="13"/>
  <c r="U17" i="13"/>
  <c r="T17" i="13"/>
  <c r="S17" i="13"/>
  <c r="R17" i="13"/>
  <c r="Q17" i="13"/>
  <c r="W16" i="13"/>
  <c r="V16" i="13"/>
  <c r="U16" i="13"/>
  <c r="T16" i="13"/>
  <c r="S16" i="13"/>
  <c r="R16" i="13"/>
  <c r="Q16" i="13"/>
  <c r="W15" i="13"/>
  <c r="V15" i="13"/>
  <c r="U15" i="13"/>
  <c r="T15" i="13"/>
  <c r="S15" i="13"/>
  <c r="R15" i="13"/>
  <c r="Q15" i="13"/>
  <c r="W14" i="13"/>
  <c r="V14" i="13"/>
  <c r="U14" i="13"/>
  <c r="T14" i="13"/>
  <c r="S14" i="13"/>
  <c r="R14" i="13"/>
  <c r="Q14" i="13"/>
  <c r="W13" i="13"/>
  <c r="V13" i="13"/>
  <c r="U13" i="13"/>
  <c r="T13" i="13"/>
  <c r="S13" i="13"/>
  <c r="R13" i="13"/>
  <c r="Q13" i="13"/>
  <c r="W12" i="13"/>
  <c r="V12" i="13"/>
  <c r="U12" i="13"/>
  <c r="T12" i="13"/>
  <c r="S12" i="13"/>
  <c r="R12" i="13"/>
  <c r="Q12" i="13"/>
  <c r="W11" i="13"/>
  <c r="V11" i="13"/>
  <c r="U11" i="13"/>
  <c r="T11" i="13"/>
  <c r="S11" i="13"/>
  <c r="R11" i="13"/>
  <c r="Q11" i="13"/>
  <c r="W26" i="12"/>
  <c r="V26" i="12"/>
  <c r="U26" i="12"/>
  <c r="T26" i="12"/>
  <c r="S26" i="12"/>
  <c r="R26" i="12"/>
  <c r="Q26" i="12"/>
  <c r="W25" i="12"/>
  <c r="V25" i="12"/>
  <c r="U25" i="12"/>
  <c r="T25" i="12"/>
  <c r="S25" i="12"/>
  <c r="R25" i="12"/>
  <c r="Q25" i="12"/>
  <c r="W24" i="12"/>
  <c r="V24" i="12"/>
  <c r="U24" i="12"/>
  <c r="T24" i="12"/>
  <c r="S24" i="12"/>
  <c r="R24" i="12"/>
  <c r="Q24" i="12"/>
  <c r="W23" i="12"/>
  <c r="V23" i="12"/>
  <c r="U23" i="12"/>
  <c r="T23" i="12"/>
  <c r="S23" i="12"/>
  <c r="R23" i="12"/>
  <c r="Q23" i="12"/>
  <c r="W22" i="12"/>
  <c r="V22" i="12"/>
  <c r="U22" i="12"/>
  <c r="T22" i="12"/>
  <c r="S22" i="12"/>
  <c r="R22" i="12"/>
  <c r="Q22" i="12"/>
  <c r="W21" i="12"/>
  <c r="V21" i="12"/>
  <c r="U21" i="12"/>
  <c r="T21" i="12"/>
  <c r="S21" i="12"/>
  <c r="R21" i="12"/>
  <c r="Q21" i="12"/>
  <c r="W20" i="12"/>
  <c r="V20" i="12"/>
  <c r="U20" i="12"/>
  <c r="T20" i="12"/>
  <c r="S20" i="12"/>
  <c r="R20" i="12"/>
  <c r="Q20" i="12"/>
  <c r="W19" i="12"/>
  <c r="V19" i="12"/>
  <c r="U19" i="12"/>
  <c r="T19" i="12"/>
  <c r="S19" i="12"/>
  <c r="R19" i="12"/>
  <c r="Q19" i="12"/>
  <c r="W18" i="12"/>
  <c r="V18" i="12"/>
  <c r="U18" i="12"/>
  <c r="T18" i="12"/>
  <c r="S18" i="12"/>
  <c r="R18" i="12"/>
  <c r="Q18" i="12"/>
  <c r="W17" i="12"/>
  <c r="V17" i="12"/>
  <c r="U17" i="12"/>
  <c r="T17" i="12"/>
  <c r="S17" i="12"/>
  <c r="R17" i="12"/>
  <c r="Q17" i="12"/>
  <c r="W16" i="12"/>
  <c r="V16" i="12"/>
  <c r="U16" i="12"/>
  <c r="T16" i="12"/>
  <c r="S16" i="12"/>
  <c r="R16" i="12"/>
  <c r="Q16" i="12"/>
  <c r="W15" i="12"/>
  <c r="V15" i="12"/>
  <c r="U15" i="12"/>
  <c r="T15" i="12"/>
  <c r="S15" i="12"/>
  <c r="R15" i="12"/>
  <c r="Q15" i="12"/>
  <c r="W14" i="12"/>
  <c r="V14" i="12"/>
  <c r="U14" i="12"/>
  <c r="T14" i="12"/>
  <c r="S14" i="12"/>
  <c r="R14" i="12"/>
  <c r="Q14" i="12"/>
  <c r="W13" i="12"/>
  <c r="V13" i="12"/>
  <c r="U13" i="12"/>
  <c r="T13" i="12"/>
  <c r="S13" i="12"/>
  <c r="R13" i="12"/>
  <c r="Q13" i="12"/>
  <c r="W12" i="12"/>
  <c r="V12" i="12"/>
  <c r="U12" i="12"/>
  <c r="T12" i="12"/>
  <c r="S12" i="12"/>
  <c r="R12" i="12"/>
  <c r="Q12" i="12"/>
  <c r="W11" i="12"/>
  <c r="V11" i="12"/>
  <c r="U11" i="12"/>
  <c r="T11" i="12"/>
  <c r="S11" i="12"/>
  <c r="R11" i="12"/>
  <c r="Q11" i="12"/>
  <c r="W26" i="10"/>
  <c r="V26" i="10"/>
  <c r="U26" i="10"/>
  <c r="T26" i="10"/>
  <c r="S26" i="10"/>
  <c r="R26" i="10"/>
  <c r="Q26" i="10"/>
  <c r="W25" i="10"/>
  <c r="V25" i="10"/>
  <c r="U25" i="10"/>
  <c r="T25" i="10"/>
  <c r="S25" i="10"/>
  <c r="R25" i="10"/>
  <c r="Q25" i="10"/>
  <c r="W24" i="10"/>
  <c r="V24" i="10"/>
  <c r="U24" i="10"/>
  <c r="T24" i="10"/>
  <c r="S24" i="10"/>
  <c r="R24" i="10"/>
  <c r="Q24" i="10"/>
  <c r="W23" i="10"/>
  <c r="V23" i="10"/>
  <c r="U23" i="10"/>
  <c r="T23" i="10"/>
  <c r="S23" i="10"/>
  <c r="R23" i="10"/>
  <c r="Q23" i="10"/>
  <c r="W22" i="10"/>
  <c r="V22" i="10"/>
  <c r="U22" i="10"/>
  <c r="T22" i="10"/>
  <c r="S22" i="10"/>
  <c r="R22" i="10"/>
  <c r="Q22" i="10"/>
  <c r="W21" i="10"/>
  <c r="V21" i="10"/>
  <c r="U21" i="10"/>
  <c r="T21" i="10"/>
  <c r="S21" i="10"/>
  <c r="R21" i="10"/>
  <c r="Q21" i="10"/>
  <c r="W20" i="10"/>
  <c r="V20" i="10"/>
  <c r="U20" i="10"/>
  <c r="T20" i="10"/>
  <c r="S20" i="10"/>
  <c r="R20" i="10"/>
  <c r="Q20" i="10"/>
  <c r="W19" i="10"/>
  <c r="V19" i="10"/>
  <c r="U19" i="10"/>
  <c r="T19" i="10"/>
  <c r="S19" i="10"/>
  <c r="R19" i="10"/>
  <c r="Q19" i="10"/>
  <c r="W18" i="10"/>
  <c r="V18" i="10"/>
  <c r="U18" i="10"/>
  <c r="T18" i="10"/>
  <c r="S18" i="10"/>
  <c r="R18" i="10"/>
  <c r="Q18" i="10"/>
  <c r="W17" i="10"/>
  <c r="V17" i="10"/>
  <c r="U17" i="10"/>
  <c r="T17" i="10"/>
  <c r="S17" i="10"/>
  <c r="R17" i="10"/>
  <c r="Q17" i="10"/>
  <c r="W16" i="10"/>
  <c r="V16" i="10"/>
  <c r="U16" i="10"/>
  <c r="T16" i="10"/>
  <c r="S16" i="10"/>
  <c r="R16" i="10"/>
  <c r="Q16" i="10"/>
  <c r="W15" i="10"/>
  <c r="V15" i="10"/>
  <c r="U15" i="10"/>
  <c r="T15" i="10"/>
  <c r="S15" i="10"/>
  <c r="R15" i="10"/>
  <c r="Q15" i="10"/>
  <c r="W14" i="10"/>
  <c r="V14" i="10"/>
  <c r="U14" i="10"/>
  <c r="T14" i="10"/>
  <c r="S14" i="10"/>
  <c r="R14" i="10"/>
  <c r="Q14" i="10"/>
  <c r="W13" i="10"/>
  <c r="V13" i="10"/>
  <c r="U13" i="10"/>
  <c r="T13" i="10"/>
  <c r="S13" i="10"/>
  <c r="R13" i="10"/>
  <c r="Q13" i="10"/>
  <c r="W12" i="10"/>
  <c r="V12" i="10"/>
  <c r="U12" i="10"/>
  <c r="T12" i="10"/>
  <c r="S12" i="10"/>
  <c r="R12" i="10"/>
  <c r="Q12" i="10"/>
  <c r="W11" i="10"/>
  <c r="V11" i="10"/>
  <c r="U11" i="10"/>
  <c r="T11" i="10"/>
  <c r="S11" i="10"/>
  <c r="R11" i="10"/>
  <c r="Q11" i="10"/>
  <c r="W26" i="9"/>
  <c r="V26" i="9"/>
  <c r="U26" i="9"/>
  <c r="T26" i="9"/>
  <c r="S26" i="9"/>
  <c r="R26" i="9"/>
  <c r="Q26" i="9"/>
  <c r="W25" i="9"/>
  <c r="V25" i="9"/>
  <c r="U25" i="9"/>
  <c r="T25" i="9"/>
  <c r="S25" i="9"/>
  <c r="R25" i="9"/>
  <c r="Q25" i="9"/>
  <c r="W24" i="9"/>
  <c r="V24" i="9"/>
  <c r="U24" i="9"/>
  <c r="T24" i="9"/>
  <c r="S24" i="9"/>
  <c r="R24" i="9"/>
  <c r="Q24" i="9"/>
  <c r="W23" i="9"/>
  <c r="V23" i="9"/>
  <c r="U23" i="9"/>
  <c r="T23" i="9"/>
  <c r="S23" i="9"/>
  <c r="R23" i="9"/>
  <c r="Q23" i="9"/>
  <c r="W22" i="9"/>
  <c r="V22" i="9"/>
  <c r="U22" i="9"/>
  <c r="T22" i="9"/>
  <c r="S22" i="9"/>
  <c r="R22" i="9"/>
  <c r="Q22" i="9"/>
  <c r="W21" i="9"/>
  <c r="V21" i="9"/>
  <c r="U21" i="9"/>
  <c r="T21" i="9"/>
  <c r="S21" i="9"/>
  <c r="R21" i="9"/>
  <c r="Q21" i="9"/>
  <c r="W20" i="9"/>
  <c r="V20" i="9"/>
  <c r="U20" i="9"/>
  <c r="T20" i="9"/>
  <c r="S20" i="9"/>
  <c r="R20" i="9"/>
  <c r="Q20" i="9"/>
  <c r="W19" i="9"/>
  <c r="V19" i="9"/>
  <c r="U19" i="9"/>
  <c r="T19" i="9"/>
  <c r="S19" i="9"/>
  <c r="R19" i="9"/>
  <c r="Q19" i="9"/>
  <c r="W18" i="9"/>
  <c r="V18" i="9"/>
  <c r="U18" i="9"/>
  <c r="T18" i="9"/>
  <c r="S18" i="9"/>
  <c r="R18" i="9"/>
  <c r="Q18" i="9"/>
  <c r="W17" i="9"/>
  <c r="V17" i="9"/>
  <c r="U17" i="9"/>
  <c r="T17" i="9"/>
  <c r="S17" i="9"/>
  <c r="R17" i="9"/>
  <c r="Q17" i="9"/>
  <c r="W16" i="9"/>
  <c r="V16" i="9"/>
  <c r="U16" i="9"/>
  <c r="T16" i="9"/>
  <c r="S16" i="9"/>
  <c r="R16" i="9"/>
  <c r="Q16" i="9"/>
  <c r="W15" i="9"/>
  <c r="V15" i="9"/>
  <c r="U15" i="9"/>
  <c r="T15" i="9"/>
  <c r="S15" i="9"/>
  <c r="R15" i="9"/>
  <c r="Q15" i="9"/>
  <c r="W14" i="9"/>
  <c r="V14" i="9"/>
  <c r="U14" i="9"/>
  <c r="T14" i="9"/>
  <c r="S14" i="9"/>
  <c r="R14" i="9"/>
  <c r="Q14" i="9"/>
  <c r="W13" i="9"/>
  <c r="V13" i="9"/>
  <c r="U13" i="9"/>
  <c r="T13" i="9"/>
  <c r="S13" i="9"/>
  <c r="R13" i="9"/>
  <c r="Q13" i="9"/>
  <c r="W12" i="9"/>
  <c r="V12" i="9"/>
  <c r="U12" i="9"/>
  <c r="T12" i="9"/>
  <c r="S12" i="9"/>
  <c r="R12" i="9"/>
  <c r="Q12" i="9"/>
  <c r="W11" i="9"/>
  <c r="V11" i="9"/>
  <c r="U11" i="9"/>
  <c r="T11" i="9"/>
  <c r="S11" i="9"/>
  <c r="R11" i="9"/>
  <c r="Q11" i="9"/>
  <c r="W26" i="27"/>
  <c r="V26" i="27"/>
  <c r="U26" i="27"/>
  <c r="T26" i="27"/>
  <c r="S26" i="27"/>
  <c r="R26" i="27"/>
  <c r="Q26" i="27"/>
  <c r="W25" i="27"/>
  <c r="V25" i="27"/>
  <c r="U25" i="27"/>
  <c r="T25" i="27"/>
  <c r="S25" i="27"/>
  <c r="R25" i="27"/>
  <c r="Q25" i="27"/>
  <c r="W24" i="27"/>
  <c r="V24" i="27"/>
  <c r="U24" i="27"/>
  <c r="T24" i="27"/>
  <c r="S24" i="27"/>
  <c r="R24" i="27"/>
  <c r="Q24" i="27"/>
  <c r="W23" i="27"/>
  <c r="V23" i="27"/>
  <c r="U23" i="27"/>
  <c r="T23" i="27"/>
  <c r="S23" i="27"/>
  <c r="R23" i="27"/>
  <c r="Q23" i="27"/>
  <c r="W22" i="27"/>
  <c r="V22" i="27"/>
  <c r="U22" i="27"/>
  <c r="T22" i="27"/>
  <c r="S22" i="27"/>
  <c r="R22" i="27"/>
  <c r="Q22" i="27"/>
  <c r="W21" i="27"/>
  <c r="V21" i="27"/>
  <c r="U21" i="27"/>
  <c r="T21" i="27"/>
  <c r="S21" i="27"/>
  <c r="R21" i="27"/>
  <c r="Q21" i="27"/>
  <c r="W20" i="27"/>
  <c r="V20" i="27"/>
  <c r="U20" i="27"/>
  <c r="T20" i="27"/>
  <c r="S20" i="27"/>
  <c r="R20" i="27"/>
  <c r="Q20" i="27"/>
  <c r="W19" i="27"/>
  <c r="V19" i="27"/>
  <c r="U19" i="27"/>
  <c r="T19" i="27"/>
  <c r="S19" i="27"/>
  <c r="R19" i="27"/>
  <c r="Q19" i="27"/>
  <c r="W18" i="27"/>
  <c r="V18" i="27"/>
  <c r="U18" i="27"/>
  <c r="T18" i="27"/>
  <c r="S18" i="27"/>
  <c r="R18" i="27"/>
  <c r="Q18" i="27"/>
  <c r="W17" i="27"/>
  <c r="V17" i="27"/>
  <c r="U17" i="27"/>
  <c r="T17" i="27"/>
  <c r="S17" i="27"/>
  <c r="R17" i="27"/>
  <c r="Q17" i="27"/>
  <c r="W16" i="27"/>
  <c r="V16" i="27"/>
  <c r="U16" i="27"/>
  <c r="T16" i="27"/>
  <c r="S16" i="27"/>
  <c r="R16" i="27"/>
  <c r="Q16" i="27"/>
  <c r="W15" i="27"/>
  <c r="V15" i="27"/>
  <c r="U15" i="27"/>
  <c r="T15" i="27"/>
  <c r="S15" i="27"/>
  <c r="R15" i="27"/>
  <c r="Q15" i="27"/>
  <c r="W14" i="27"/>
  <c r="V14" i="27"/>
  <c r="U14" i="27"/>
  <c r="T14" i="27"/>
  <c r="S14" i="27"/>
  <c r="R14" i="27"/>
  <c r="Q14" i="27"/>
  <c r="W13" i="27"/>
  <c r="V13" i="27"/>
  <c r="U13" i="27"/>
  <c r="T13" i="27"/>
  <c r="S13" i="27"/>
  <c r="R13" i="27"/>
  <c r="Q13" i="27"/>
  <c r="W12" i="27"/>
  <c r="V12" i="27"/>
  <c r="U12" i="27"/>
  <c r="T12" i="27"/>
  <c r="S12" i="27"/>
  <c r="R12" i="27"/>
  <c r="Q12" i="27"/>
  <c r="W11" i="27"/>
  <c r="V11" i="27"/>
  <c r="U11" i="27"/>
  <c r="T11" i="27"/>
  <c r="S11" i="27"/>
  <c r="R11" i="27"/>
  <c r="Q11" i="27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27" i="38" s="1"/>
  <c r="L12" i="38"/>
  <c r="L11" i="38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27" i="37" s="1"/>
  <c r="L12" i="37"/>
  <c r="L11" i="37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27" i="19" s="1"/>
  <c r="L12" i="19"/>
  <c r="L11" i="19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27" i="17" s="1"/>
  <c r="L12" i="17"/>
  <c r="L11" i="17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27" i="14" s="1"/>
  <c r="L12" i="14"/>
  <c r="L11" i="14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27" i="10" s="1"/>
  <c r="L11" i="10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K42" i="38"/>
  <c r="J42" i="38"/>
  <c r="I42" i="38"/>
  <c r="H42" i="38"/>
  <c r="G42" i="38"/>
  <c r="F42" i="38"/>
  <c r="E42" i="38"/>
  <c r="K41" i="38"/>
  <c r="J41" i="38"/>
  <c r="I41" i="38"/>
  <c r="H41" i="38"/>
  <c r="G41" i="38"/>
  <c r="F41" i="38"/>
  <c r="E41" i="38"/>
  <c r="K40" i="38"/>
  <c r="J40" i="38"/>
  <c r="I40" i="38"/>
  <c r="H40" i="38"/>
  <c r="G40" i="38"/>
  <c r="F40" i="38"/>
  <c r="E40" i="38"/>
  <c r="K39" i="38"/>
  <c r="J39" i="38"/>
  <c r="I39" i="38"/>
  <c r="H39" i="38"/>
  <c r="G39" i="38"/>
  <c r="F39" i="38"/>
  <c r="E39" i="38"/>
  <c r="K38" i="38"/>
  <c r="J38" i="38"/>
  <c r="I38" i="38"/>
  <c r="H38" i="38"/>
  <c r="G38" i="38"/>
  <c r="F38" i="38"/>
  <c r="E38" i="38"/>
  <c r="K37" i="38"/>
  <c r="J37" i="38"/>
  <c r="I37" i="38"/>
  <c r="H37" i="38"/>
  <c r="G37" i="38"/>
  <c r="F37" i="38"/>
  <c r="E37" i="38"/>
  <c r="K36" i="38"/>
  <c r="J36" i="38"/>
  <c r="I36" i="38"/>
  <c r="H36" i="38"/>
  <c r="G36" i="38"/>
  <c r="F36" i="38"/>
  <c r="E36" i="38"/>
  <c r="K35" i="38"/>
  <c r="J35" i="38"/>
  <c r="I35" i="38"/>
  <c r="H35" i="38"/>
  <c r="G35" i="38"/>
  <c r="F35" i="38"/>
  <c r="E35" i="38"/>
  <c r="K34" i="38"/>
  <c r="J34" i="38"/>
  <c r="I34" i="38"/>
  <c r="H34" i="38"/>
  <c r="G34" i="38"/>
  <c r="F34" i="38"/>
  <c r="E34" i="38"/>
  <c r="K33" i="38"/>
  <c r="J33" i="38"/>
  <c r="I33" i="38"/>
  <c r="H33" i="38"/>
  <c r="G33" i="38"/>
  <c r="F33" i="38"/>
  <c r="E33" i="38"/>
  <c r="K32" i="38"/>
  <c r="J32" i="38"/>
  <c r="I32" i="38"/>
  <c r="H32" i="38"/>
  <c r="G32" i="38"/>
  <c r="F32" i="38"/>
  <c r="E32" i="38"/>
  <c r="K28" i="38"/>
  <c r="J28" i="38"/>
  <c r="I28" i="38"/>
  <c r="H28" i="38"/>
  <c r="G28" i="38"/>
  <c r="F28" i="38"/>
  <c r="E28" i="38"/>
  <c r="K27" i="38"/>
  <c r="J27" i="38"/>
  <c r="I27" i="38"/>
  <c r="H27" i="38"/>
  <c r="G27" i="38"/>
  <c r="F27" i="38"/>
  <c r="E27" i="38"/>
  <c r="K42" i="37"/>
  <c r="J42" i="37"/>
  <c r="I42" i="37"/>
  <c r="H42" i="37"/>
  <c r="G42" i="37"/>
  <c r="F42" i="37"/>
  <c r="E42" i="37"/>
  <c r="K41" i="37"/>
  <c r="J41" i="37"/>
  <c r="I41" i="37"/>
  <c r="H41" i="37"/>
  <c r="G41" i="37"/>
  <c r="F41" i="37"/>
  <c r="E41" i="37"/>
  <c r="K40" i="37"/>
  <c r="J40" i="37"/>
  <c r="I40" i="37"/>
  <c r="H40" i="37"/>
  <c r="G40" i="37"/>
  <c r="F40" i="37"/>
  <c r="E40" i="37"/>
  <c r="K39" i="37"/>
  <c r="J39" i="37"/>
  <c r="I39" i="37"/>
  <c r="H39" i="37"/>
  <c r="G39" i="37"/>
  <c r="F39" i="37"/>
  <c r="E39" i="37"/>
  <c r="K38" i="37"/>
  <c r="J38" i="37"/>
  <c r="I38" i="37"/>
  <c r="H38" i="37"/>
  <c r="G38" i="37"/>
  <c r="F38" i="37"/>
  <c r="E38" i="37"/>
  <c r="K37" i="37"/>
  <c r="J37" i="37"/>
  <c r="I37" i="37"/>
  <c r="H37" i="37"/>
  <c r="G37" i="37"/>
  <c r="F37" i="37"/>
  <c r="E37" i="37"/>
  <c r="K36" i="37"/>
  <c r="J36" i="37"/>
  <c r="I36" i="37"/>
  <c r="H36" i="37"/>
  <c r="G36" i="37"/>
  <c r="F36" i="37"/>
  <c r="E36" i="37"/>
  <c r="K35" i="37"/>
  <c r="J35" i="37"/>
  <c r="I35" i="37"/>
  <c r="H35" i="37"/>
  <c r="G35" i="37"/>
  <c r="F35" i="37"/>
  <c r="E35" i="37"/>
  <c r="K34" i="37"/>
  <c r="J34" i="37"/>
  <c r="I34" i="37"/>
  <c r="H34" i="37"/>
  <c r="G34" i="37"/>
  <c r="F34" i="37"/>
  <c r="E34" i="37"/>
  <c r="K33" i="37"/>
  <c r="J33" i="37"/>
  <c r="I33" i="37"/>
  <c r="H33" i="37"/>
  <c r="G33" i="37"/>
  <c r="F33" i="37"/>
  <c r="E33" i="37"/>
  <c r="K32" i="37"/>
  <c r="J32" i="37"/>
  <c r="I32" i="37"/>
  <c r="H32" i="37"/>
  <c r="G32" i="37"/>
  <c r="F32" i="37"/>
  <c r="E32" i="37"/>
  <c r="K28" i="37"/>
  <c r="J28" i="37"/>
  <c r="I28" i="37"/>
  <c r="H28" i="37"/>
  <c r="G28" i="37"/>
  <c r="F28" i="37"/>
  <c r="E28" i="37"/>
  <c r="K27" i="37"/>
  <c r="J27" i="37"/>
  <c r="I27" i="37"/>
  <c r="H27" i="37"/>
  <c r="G27" i="37"/>
  <c r="F27" i="37"/>
  <c r="E27" i="37"/>
  <c r="K42" i="19"/>
  <c r="J42" i="19"/>
  <c r="I42" i="19"/>
  <c r="H42" i="19"/>
  <c r="G42" i="19"/>
  <c r="F42" i="19"/>
  <c r="E42" i="19"/>
  <c r="K41" i="19"/>
  <c r="J41" i="19"/>
  <c r="I41" i="19"/>
  <c r="H41" i="19"/>
  <c r="G41" i="19"/>
  <c r="F41" i="19"/>
  <c r="E41" i="19"/>
  <c r="K40" i="19"/>
  <c r="J40" i="19"/>
  <c r="I40" i="19"/>
  <c r="H40" i="19"/>
  <c r="G40" i="19"/>
  <c r="F40" i="19"/>
  <c r="E40" i="19"/>
  <c r="K39" i="19"/>
  <c r="J39" i="19"/>
  <c r="I39" i="19"/>
  <c r="H39" i="19"/>
  <c r="G39" i="19"/>
  <c r="F39" i="19"/>
  <c r="E39" i="19"/>
  <c r="K38" i="19"/>
  <c r="J38" i="19"/>
  <c r="I38" i="19"/>
  <c r="H38" i="19"/>
  <c r="G38" i="19"/>
  <c r="F38" i="19"/>
  <c r="E38" i="19"/>
  <c r="K37" i="19"/>
  <c r="J37" i="19"/>
  <c r="I37" i="19"/>
  <c r="H37" i="19"/>
  <c r="G37" i="19"/>
  <c r="F37" i="19"/>
  <c r="E37" i="19"/>
  <c r="K36" i="19"/>
  <c r="J36" i="19"/>
  <c r="I36" i="19"/>
  <c r="H36" i="19"/>
  <c r="G36" i="19"/>
  <c r="F36" i="19"/>
  <c r="E36" i="19"/>
  <c r="K35" i="19"/>
  <c r="J35" i="19"/>
  <c r="I35" i="19"/>
  <c r="H35" i="19"/>
  <c r="G35" i="19"/>
  <c r="F35" i="19"/>
  <c r="E35" i="19"/>
  <c r="K34" i="19"/>
  <c r="J34" i="19"/>
  <c r="I34" i="19"/>
  <c r="H34" i="19"/>
  <c r="G34" i="19"/>
  <c r="F34" i="19"/>
  <c r="E34" i="19"/>
  <c r="K33" i="19"/>
  <c r="J33" i="19"/>
  <c r="I33" i="19"/>
  <c r="H33" i="19"/>
  <c r="G33" i="19"/>
  <c r="F33" i="19"/>
  <c r="E33" i="19"/>
  <c r="K32" i="19"/>
  <c r="J32" i="19"/>
  <c r="I32" i="19"/>
  <c r="H32" i="19"/>
  <c r="G32" i="19"/>
  <c r="F32" i="19"/>
  <c r="E32" i="19"/>
  <c r="K28" i="19"/>
  <c r="J28" i="19"/>
  <c r="I28" i="19"/>
  <c r="H28" i="19"/>
  <c r="G28" i="19"/>
  <c r="F28" i="19"/>
  <c r="E28" i="19"/>
  <c r="K27" i="19"/>
  <c r="J27" i="19"/>
  <c r="I27" i="19"/>
  <c r="H27" i="19"/>
  <c r="G27" i="19"/>
  <c r="F27" i="19"/>
  <c r="E27" i="19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42" i="16"/>
  <c r="J42" i="16"/>
  <c r="I42" i="16"/>
  <c r="H42" i="16"/>
  <c r="G42" i="16"/>
  <c r="F42" i="16"/>
  <c r="E42" i="16"/>
  <c r="K41" i="16"/>
  <c r="J41" i="16"/>
  <c r="I41" i="16"/>
  <c r="H41" i="16"/>
  <c r="G41" i="16"/>
  <c r="F41" i="16"/>
  <c r="E41" i="16"/>
  <c r="K40" i="16"/>
  <c r="J40" i="16"/>
  <c r="I40" i="16"/>
  <c r="H40" i="16"/>
  <c r="G40" i="16"/>
  <c r="F40" i="16"/>
  <c r="E40" i="16"/>
  <c r="K39" i="16"/>
  <c r="J39" i="16"/>
  <c r="I39" i="16"/>
  <c r="H39" i="16"/>
  <c r="G39" i="16"/>
  <c r="F39" i="16"/>
  <c r="E39" i="16"/>
  <c r="K38" i="16"/>
  <c r="J38" i="16"/>
  <c r="I38" i="16"/>
  <c r="H38" i="16"/>
  <c r="G38" i="16"/>
  <c r="F38" i="16"/>
  <c r="E38" i="16"/>
  <c r="K37" i="16"/>
  <c r="J37" i="16"/>
  <c r="I37" i="16"/>
  <c r="H37" i="16"/>
  <c r="G37" i="16"/>
  <c r="F37" i="16"/>
  <c r="E37" i="16"/>
  <c r="K36" i="16"/>
  <c r="J36" i="16"/>
  <c r="I36" i="16"/>
  <c r="H36" i="16"/>
  <c r="G36" i="16"/>
  <c r="F36" i="16"/>
  <c r="E36" i="16"/>
  <c r="K35" i="16"/>
  <c r="J35" i="16"/>
  <c r="I35" i="16"/>
  <c r="H35" i="16"/>
  <c r="G35" i="16"/>
  <c r="F35" i="16"/>
  <c r="E35" i="16"/>
  <c r="K34" i="16"/>
  <c r="J34" i="16"/>
  <c r="I34" i="16"/>
  <c r="H34" i="16"/>
  <c r="G34" i="16"/>
  <c r="F34" i="16"/>
  <c r="E34" i="16"/>
  <c r="K33" i="16"/>
  <c r="J33" i="16"/>
  <c r="I33" i="16"/>
  <c r="H33" i="16"/>
  <c r="G33" i="16"/>
  <c r="F33" i="16"/>
  <c r="E33" i="16"/>
  <c r="K32" i="16"/>
  <c r="J32" i="16"/>
  <c r="I32" i="16"/>
  <c r="H32" i="16"/>
  <c r="G32" i="16"/>
  <c r="F32" i="16"/>
  <c r="E32" i="16"/>
  <c r="K28" i="16"/>
  <c r="J28" i="16"/>
  <c r="I28" i="16"/>
  <c r="H28" i="16"/>
  <c r="G28" i="16"/>
  <c r="F28" i="16"/>
  <c r="E28" i="16"/>
  <c r="K27" i="16"/>
  <c r="J27" i="16"/>
  <c r="I27" i="16"/>
  <c r="H27" i="16"/>
  <c r="G27" i="16"/>
  <c r="F27" i="16"/>
  <c r="E27" i="16"/>
  <c r="K42" i="15"/>
  <c r="J42" i="15"/>
  <c r="I42" i="15"/>
  <c r="H42" i="15"/>
  <c r="G42" i="15"/>
  <c r="F42" i="15"/>
  <c r="E42" i="15"/>
  <c r="K41" i="15"/>
  <c r="J41" i="15"/>
  <c r="I41" i="15"/>
  <c r="H41" i="15"/>
  <c r="G41" i="15"/>
  <c r="F41" i="15"/>
  <c r="E41" i="15"/>
  <c r="K40" i="15"/>
  <c r="J40" i="15"/>
  <c r="I40" i="15"/>
  <c r="H40" i="15"/>
  <c r="G40" i="15"/>
  <c r="F40" i="15"/>
  <c r="E40" i="15"/>
  <c r="K39" i="15"/>
  <c r="J39" i="15"/>
  <c r="I39" i="15"/>
  <c r="H39" i="15"/>
  <c r="G39" i="15"/>
  <c r="F39" i="15"/>
  <c r="E39" i="15"/>
  <c r="K38" i="15"/>
  <c r="J38" i="15"/>
  <c r="I38" i="15"/>
  <c r="H38" i="15"/>
  <c r="G38" i="15"/>
  <c r="F38" i="15"/>
  <c r="E38" i="15"/>
  <c r="K37" i="15"/>
  <c r="J37" i="15"/>
  <c r="I37" i="15"/>
  <c r="H37" i="15"/>
  <c r="G37" i="15"/>
  <c r="F37" i="15"/>
  <c r="E37" i="15"/>
  <c r="K36" i="15"/>
  <c r="J36" i="15"/>
  <c r="I36" i="15"/>
  <c r="H36" i="15"/>
  <c r="G36" i="15"/>
  <c r="F36" i="15"/>
  <c r="E36" i="15"/>
  <c r="K35" i="15"/>
  <c r="J35" i="15"/>
  <c r="I35" i="15"/>
  <c r="H35" i="15"/>
  <c r="G35" i="15"/>
  <c r="F35" i="15"/>
  <c r="E35" i="15"/>
  <c r="K34" i="15"/>
  <c r="J34" i="15"/>
  <c r="I34" i="15"/>
  <c r="H34" i="15"/>
  <c r="G34" i="15"/>
  <c r="F34" i="15"/>
  <c r="E34" i="15"/>
  <c r="K33" i="15"/>
  <c r="J33" i="15"/>
  <c r="I33" i="15"/>
  <c r="H33" i="15"/>
  <c r="G33" i="15"/>
  <c r="F33" i="15"/>
  <c r="E33" i="15"/>
  <c r="K32" i="15"/>
  <c r="J32" i="15"/>
  <c r="I32" i="15"/>
  <c r="H32" i="15"/>
  <c r="G32" i="15"/>
  <c r="F32" i="15"/>
  <c r="E32" i="15"/>
  <c r="K28" i="15"/>
  <c r="J28" i="15"/>
  <c r="I28" i="15"/>
  <c r="H28" i="15"/>
  <c r="G28" i="15"/>
  <c r="F28" i="15"/>
  <c r="E28" i="15"/>
  <c r="K27" i="15"/>
  <c r="J27" i="15"/>
  <c r="I27" i="15"/>
  <c r="H27" i="15"/>
  <c r="G27" i="15"/>
  <c r="F27" i="15"/>
  <c r="E27" i="15"/>
  <c r="K42" i="14"/>
  <c r="J42" i="14"/>
  <c r="I42" i="14"/>
  <c r="H42" i="14"/>
  <c r="G42" i="14"/>
  <c r="F42" i="14"/>
  <c r="E42" i="14"/>
  <c r="K41" i="14"/>
  <c r="J41" i="14"/>
  <c r="I41" i="14"/>
  <c r="H41" i="14"/>
  <c r="G41" i="14"/>
  <c r="F41" i="14"/>
  <c r="E41" i="14"/>
  <c r="K40" i="14"/>
  <c r="J40" i="14"/>
  <c r="I40" i="14"/>
  <c r="H40" i="14"/>
  <c r="G40" i="14"/>
  <c r="F40" i="14"/>
  <c r="E40" i="14"/>
  <c r="K39" i="14"/>
  <c r="J39" i="14"/>
  <c r="I39" i="14"/>
  <c r="H39" i="14"/>
  <c r="G39" i="14"/>
  <c r="F39" i="14"/>
  <c r="E39" i="14"/>
  <c r="K38" i="14"/>
  <c r="J38" i="14"/>
  <c r="I38" i="14"/>
  <c r="H38" i="14"/>
  <c r="G38" i="14"/>
  <c r="F38" i="14"/>
  <c r="E38" i="14"/>
  <c r="K37" i="14"/>
  <c r="J37" i="14"/>
  <c r="I37" i="14"/>
  <c r="H37" i="14"/>
  <c r="G37" i="14"/>
  <c r="F37" i="14"/>
  <c r="E37" i="14"/>
  <c r="K36" i="14"/>
  <c r="J36" i="14"/>
  <c r="I36" i="14"/>
  <c r="H36" i="14"/>
  <c r="G36" i="14"/>
  <c r="F36" i="14"/>
  <c r="E36" i="14"/>
  <c r="K35" i="14"/>
  <c r="J35" i="14"/>
  <c r="I35" i="14"/>
  <c r="H35" i="14"/>
  <c r="G35" i="14"/>
  <c r="F35" i="14"/>
  <c r="E35" i="14"/>
  <c r="K34" i="14"/>
  <c r="J34" i="14"/>
  <c r="I34" i="14"/>
  <c r="H34" i="14"/>
  <c r="G34" i="14"/>
  <c r="F34" i="14"/>
  <c r="E34" i="14"/>
  <c r="K33" i="14"/>
  <c r="J33" i="14"/>
  <c r="I33" i="14"/>
  <c r="H33" i="14"/>
  <c r="G33" i="14"/>
  <c r="F33" i="14"/>
  <c r="E33" i="14"/>
  <c r="K32" i="14"/>
  <c r="J32" i="14"/>
  <c r="I32" i="14"/>
  <c r="H32" i="14"/>
  <c r="G32" i="14"/>
  <c r="F32" i="14"/>
  <c r="E32" i="14"/>
  <c r="K28" i="14"/>
  <c r="J28" i="14"/>
  <c r="I28" i="14"/>
  <c r="H28" i="14"/>
  <c r="G28" i="14"/>
  <c r="F28" i="14"/>
  <c r="E28" i="14"/>
  <c r="K27" i="14"/>
  <c r="J27" i="14"/>
  <c r="I27" i="14"/>
  <c r="H27" i="14"/>
  <c r="G27" i="14"/>
  <c r="F27" i="14"/>
  <c r="E27" i="14"/>
  <c r="K42" i="13"/>
  <c r="J42" i="13"/>
  <c r="I42" i="13"/>
  <c r="H42" i="13"/>
  <c r="G42" i="13"/>
  <c r="F42" i="13"/>
  <c r="E42" i="13"/>
  <c r="K41" i="13"/>
  <c r="J41" i="13"/>
  <c r="I41" i="13"/>
  <c r="H41" i="13"/>
  <c r="G41" i="13"/>
  <c r="F41" i="13"/>
  <c r="E41" i="13"/>
  <c r="K40" i="13"/>
  <c r="J40" i="13"/>
  <c r="I40" i="13"/>
  <c r="H40" i="13"/>
  <c r="G40" i="13"/>
  <c r="F40" i="13"/>
  <c r="E40" i="13"/>
  <c r="K39" i="13"/>
  <c r="J39" i="13"/>
  <c r="I39" i="13"/>
  <c r="H39" i="13"/>
  <c r="G39" i="13"/>
  <c r="F39" i="13"/>
  <c r="E39" i="13"/>
  <c r="K38" i="13"/>
  <c r="J38" i="13"/>
  <c r="I38" i="13"/>
  <c r="H38" i="13"/>
  <c r="G38" i="13"/>
  <c r="F38" i="13"/>
  <c r="E38" i="13"/>
  <c r="K37" i="13"/>
  <c r="J37" i="13"/>
  <c r="I37" i="13"/>
  <c r="H37" i="13"/>
  <c r="G37" i="13"/>
  <c r="F37" i="13"/>
  <c r="E37" i="13"/>
  <c r="K36" i="13"/>
  <c r="J36" i="13"/>
  <c r="I36" i="13"/>
  <c r="H36" i="13"/>
  <c r="G36" i="13"/>
  <c r="F36" i="13"/>
  <c r="E36" i="13"/>
  <c r="K35" i="13"/>
  <c r="J35" i="13"/>
  <c r="I35" i="13"/>
  <c r="H35" i="13"/>
  <c r="G35" i="13"/>
  <c r="F35" i="13"/>
  <c r="E35" i="13"/>
  <c r="K34" i="13"/>
  <c r="J34" i="13"/>
  <c r="I34" i="13"/>
  <c r="H34" i="13"/>
  <c r="G34" i="13"/>
  <c r="F34" i="13"/>
  <c r="E34" i="13"/>
  <c r="K33" i="13"/>
  <c r="J33" i="13"/>
  <c r="I33" i="13"/>
  <c r="H33" i="13"/>
  <c r="G33" i="13"/>
  <c r="F33" i="13"/>
  <c r="E33" i="13"/>
  <c r="K32" i="13"/>
  <c r="J32" i="13"/>
  <c r="I32" i="13"/>
  <c r="H32" i="13"/>
  <c r="G32" i="13"/>
  <c r="F32" i="13"/>
  <c r="E32" i="13"/>
  <c r="K28" i="13"/>
  <c r="J28" i="13"/>
  <c r="I28" i="13"/>
  <c r="H28" i="13"/>
  <c r="G28" i="13"/>
  <c r="F28" i="13"/>
  <c r="E28" i="13"/>
  <c r="L27" i="13"/>
  <c r="K27" i="13"/>
  <c r="J27" i="13"/>
  <c r="I27" i="13"/>
  <c r="H27" i="13"/>
  <c r="G27" i="13"/>
  <c r="F27" i="13"/>
  <c r="E27" i="13"/>
  <c r="K42" i="12"/>
  <c r="J42" i="12"/>
  <c r="I42" i="12"/>
  <c r="H42" i="12"/>
  <c r="G42" i="12"/>
  <c r="F42" i="12"/>
  <c r="E42" i="12"/>
  <c r="K41" i="12"/>
  <c r="J41" i="12"/>
  <c r="I41" i="12"/>
  <c r="H41" i="12"/>
  <c r="G41" i="12"/>
  <c r="F41" i="12"/>
  <c r="E41" i="12"/>
  <c r="K40" i="12"/>
  <c r="J40" i="12"/>
  <c r="I40" i="12"/>
  <c r="H40" i="12"/>
  <c r="G40" i="12"/>
  <c r="F40" i="12"/>
  <c r="E40" i="12"/>
  <c r="K39" i="12"/>
  <c r="J39" i="12"/>
  <c r="I39" i="12"/>
  <c r="H39" i="12"/>
  <c r="G39" i="12"/>
  <c r="F39" i="12"/>
  <c r="E39" i="12"/>
  <c r="K38" i="12"/>
  <c r="J38" i="12"/>
  <c r="I38" i="12"/>
  <c r="H38" i="12"/>
  <c r="G38" i="12"/>
  <c r="F38" i="12"/>
  <c r="E38" i="12"/>
  <c r="K37" i="12"/>
  <c r="J37" i="12"/>
  <c r="I37" i="12"/>
  <c r="H37" i="12"/>
  <c r="G37" i="12"/>
  <c r="F37" i="12"/>
  <c r="E37" i="12"/>
  <c r="K36" i="12"/>
  <c r="J36" i="12"/>
  <c r="I36" i="12"/>
  <c r="H36" i="12"/>
  <c r="G36" i="12"/>
  <c r="F36" i="12"/>
  <c r="E36" i="12"/>
  <c r="K35" i="12"/>
  <c r="J35" i="12"/>
  <c r="I35" i="12"/>
  <c r="H35" i="12"/>
  <c r="G35" i="12"/>
  <c r="F35" i="12"/>
  <c r="E35" i="12"/>
  <c r="K34" i="12"/>
  <c r="J34" i="12"/>
  <c r="I34" i="12"/>
  <c r="H34" i="12"/>
  <c r="G34" i="12"/>
  <c r="F34" i="12"/>
  <c r="E34" i="12"/>
  <c r="K33" i="12"/>
  <c r="J33" i="12"/>
  <c r="I33" i="12"/>
  <c r="H33" i="12"/>
  <c r="G33" i="12"/>
  <c r="F33" i="12"/>
  <c r="E33" i="12"/>
  <c r="K32" i="12"/>
  <c r="J32" i="12"/>
  <c r="I32" i="12"/>
  <c r="H32" i="12"/>
  <c r="G32" i="12"/>
  <c r="F32" i="12"/>
  <c r="E32" i="12"/>
  <c r="K28" i="12"/>
  <c r="J28" i="12"/>
  <c r="I28" i="12"/>
  <c r="H28" i="12"/>
  <c r="G28" i="12"/>
  <c r="F28" i="12"/>
  <c r="E28" i="12"/>
  <c r="K27" i="12"/>
  <c r="J27" i="12"/>
  <c r="I27" i="12"/>
  <c r="H27" i="12"/>
  <c r="G27" i="12"/>
  <c r="F27" i="12"/>
  <c r="E27" i="12"/>
  <c r="K42" i="10"/>
  <c r="J42" i="10"/>
  <c r="I42" i="10"/>
  <c r="H42" i="10"/>
  <c r="G42" i="10"/>
  <c r="F42" i="10"/>
  <c r="E42" i="10"/>
  <c r="K41" i="10"/>
  <c r="J41" i="10"/>
  <c r="I41" i="10"/>
  <c r="H41" i="10"/>
  <c r="G41" i="10"/>
  <c r="F41" i="10"/>
  <c r="E41" i="10"/>
  <c r="K40" i="10"/>
  <c r="J40" i="10"/>
  <c r="I40" i="10"/>
  <c r="H40" i="10"/>
  <c r="G40" i="10"/>
  <c r="F40" i="10"/>
  <c r="E40" i="10"/>
  <c r="K39" i="10"/>
  <c r="J39" i="10"/>
  <c r="I39" i="10"/>
  <c r="H39" i="10"/>
  <c r="G39" i="10"/>
  <c r="F39" i="10"/>
  <c r="E39" i="10"/>
  <c r="K38" i="10"/>
  <c r="J38" i="10"/>
  <c r="I38" i="10"/>
  <c r="H38" i="10"/>
  <c r="G38" i="10"/>
  <c r="F38" i="10"/>
  <c r="E38" i="10"/>
  <c r="K37" i="10"/>
  <c r="J37" i="10"/>
  <c r="I37" i="10"/>
  <c r="H37" i="10"/>
  <c r="G37" i="10"/>
  <c r="F37" i="10"/>
  <c r="E37" i="10"/>
  <c r="K36" i="10"/>
  <c r="J36" i="10"/>
  <c r="I36" i="10"/>
  <c r="H36" i="10"/>
  <c r="G36" i="10"/>
  <c r="F36" i="10"/>
  <c r="E36" i="10"/>
  <c r="K35" i="10"/>
  <c r="J35" i="10"/>
  <c r="I35" i="10"/>
  <c r="H35" i="10"/>
  <c r="G35" i="10"/>
  <c r="F35" i="10"/>
  <c r="E35" i="10"/>
  <c r="K34" i="10"/>
  <c r="J34" i="10"/>
  <c r="I34" i="10"/>
  <c r="H34" i="10"/>
  <c r="G34" i="10"/>
  <c r="F34" i="10"/>
  <c r="E34" i="10"/>
  <c r="K33" i="10"/>
  <c r="J33" i="10"/>
  <c r="I33" i="10"/>
  <c r="H33" i="10"/>
  <c r="G33" i="10"/>
  <c r="F33" i="10"/>
  <c r="E33" i="10"/>
  <c r="K32" i="10"/>
  <c r="J32" i="10"/>
  <c r="I32" i="10"/>
  <c r="H32" i="10"/>
  <c r="G32" i="10"/>
  <c r="F32" i="10"/>
  <c r="E32" i="10"/>
  <c r="K28" i="10"/>
  <c r="J28" i="10"/>
  <c r="I28" i="10"/>
  <c r="H28" i="10"/>
  <c r="G28" i="10"/>
  <c r="F28" i="10"/>
  <c r="E28" i="10"/>
  <c r="K27" i="10"/>
  <c r="J27" i="10"/>
  <c r="I27" i="10"/>
  <c r="H27" i="10"/>
  <c r="G27" i="10"/>
  <c r="F27" i="10"/>
  <c r="E27" i="10"/>
  <c r="K42" i="9"/>
  <c r="J42" i="9"/>
  <c r="I42" i="9"/>
  <c r="H42" i="9"/>
  <c r="G42" i="9"/>
  <c r="F42" i="9"/>
  <c r="E42" i="9"/>
  <c r="K41" i="9"/>
  <c r="J41" i="9"/>
  <c r="I41" i="9"/>
  <c r="H41" i="9"/>
  <c r="G41" i="9"/>
  <c r="F41" i="9"/>
  <c r="E41" i="9"/>
  <c r="K40" i="9"/>
  <c r="J40" i="9"/>
  <c r="I40" i="9"/>
  <c r="H40" i="9"/>
  <c r="G40" i="9"/>
  <c r="F40" i="9"/>
  <c r="E40" i="9"/>
  <c r="K39" i="9"/>
  <c r="J39" i="9"/>
  <c r="I39" i="9"/>
  <c r="H39" i="9"/>
  <c r="G39" i="9"/>
  <c r="F39" i="9"/>
  <c r="E39" i="9"/>
  <c r="K38" i="9"/>
  <c r="J38" i="9"/>
  <c r="I38" i="9"/>
  <c r="H38" i="9"/>
  <c r="G38" i="9"/>
  <c r="F38" i="9"/>
  <c r="E38" i="9"/>
  <c r="K37" i="9"/>
  <c r="J37" i="9"/>
  <c r="I37" i="9"/>
  <c r="H37" i="9"/>
  <c r="G37" i="9"/>
  <c r="F37" i="9"/>
  <c r="E37" i="9"/>
  <c r="K36" i="9"/>
  <c r="J36" i="9"/>
  <c r="I36" i="9"/>
  <c r="H36" i="9"/>
  <c r="G36" i="9"/>
  <c r="F36" i="9"/>
  <c r="E36" i="9"/>
  <c r="K35" i="9"/>
  <c r="J35" i="9"/>
  <c r="I35" i="9"/>
  <c r="H35" i="9"/>
  <c r="G35" i="9"/>
  <c r="F35" i="9"/>
  <c r="E35" i="9"/>
  <c r="K34" i="9"/>
  <c r="J34" i="9"/>
  <c r="I34" i="9"/>
  <c r="H34" i="9"/>
  <c r="G34" i="9"/>
  <c r="F34" i="9"/>
  <c r="E34" i="9"/>
  <c r="K33" i="9"/>
  <c r="J33" i="9"/>
  <c r="I33" i="9"/>
  <c r="H33" i="9"/>
  <c r="G33" i="9"/>
  <c r="F33" i="9"/>
  <c r="E33" i="9"/>
  <c r="K32" i="9"/>
  <c r="J32" i="9"/>
  <c r="I32" i="9"/>
  <c r="H32" i="9"/>
  <c r="G32" i="9"/>
  <c r="F32" i="9"/>
  <c r="E32" i="9"/>
  <c r="K28" i="9"/>
  <c r="J28" i="9"/>
  <c r="I28" i="9"/>
  <c r="H28" i="9"/>
  <c r="G28" i="9"/>
  <c r="F28" i="9"/>
  <c r="E28" i="9"/>
  <c r="K42" i="27"/>
  <c r="J42" i="27"/>
  <c r="I42" i="27"/>
  <c r="H42" i="27"/>
  <c r="G42" i="27"/>
  <c r="F42" i="27"/>
  <c r="E42" i="27"/>
  <c r="K41" i="27"/>
  <c r="J41" i="27"/>
  <c r="I41" i="27"/>
  <c r="H41" i="27"/>
  <c r="G41" i="27"/>
  <c r="F41" i="27"/>
  <c r="E41" i="27"/>
  <c r="K40" i="27"/>
  <c r="J40" i="27"/>
  <c r="I40" i="27"/>
  <c r="H40" i="27"/>
  <c r="G40" i="27"/>
  <c r="F40" i="27"/>
  <c r="E40" i="27"/>
  <c r="K39" i="27"/>
  <c r="J39" i="27"/>
  <c r="I39" i="27"/>
  <c r="H39" i="27"/>
  <c r="G39" i="27"/>
  <c r="F39" i="27"/>
  <c r="E39" i="27"/>
  <c r="K38" i="27"/>
  <c r="J38" i="27"/>
  <c r="I38" i="27"/>
  <c r="H38" i="27"/>
  <c r="G38" i="27"/>
  <c r="F38" i="27"/>
  <c r="E38" i="27"/>
  <c r="K37" i="27"/>
  <c r="J37" i="27"/>
  <c r="I37" i="27"/>
  <c r="H37" i="27"/>
  <c r="G37" i="27"/>
  <c r="F37" i="27"/>
  <c r="E37" i="27"/>
  <c r="K36" i="27"/>
  <c r="J36" i="27"/>
  <c r="I36" i="27"/>
  <c r="H36" i="27"/>
  <c r="G36" i="27"/>
  <c r="F36" i="27"/>
  <c r="E36" i="27"/>
  <c r="K35" i="27"/>
  <c r="J35" i="27"/>
  <c r="I35" i="27"/>
  <c r="H35" i="27"/>
  <c r="G35" i="27"/>
  <c r="F35" i="27"/>
  <c r="E35" i="27"/>
  <c r="K34" i="27"/>
  <c r="J34" i="27"/>
  <c r="I34" i="27"/>
  <c r="H34" i="27"/>
  <c r="G34" i="27"/>
  <c r="F34" i="27"/>
  <c r="E34" i="27"/>
  <c r="K33" i="27"/>
  <c r="J33" i="27"/>
  <c r="I33" i="27"/>
  <c r="H33" i="27"/>
  <c r="G33" i="27"/>
  <c r="F33" i="27"/>
  <c r="E33" i="27"/>
  <c r="K32" i="27"/>
  <c r="J32" i="27"/>
  <c r="I32" i="27"/>
  <c r="H32" i="27"/>
  <c r="G32" i="27"/>
  <c r="F32" i="27"/>
  <c r="E32" i="27"/>
  <c r="K28" i="27"/>
  <c r="J28" i="27"/>
  <c r="I28" i="27"/>
  <c r="H28" i="27"/>
  <c r="G28" i="27"/>
  <c r="F28" i="27"/>
  <c r="E28" i="27"/>
  <c r="K27" i="27"/>
  <c r="J27" i="27"/>
  <c r="I27" i="27"/>
  <c r="H27" i="27"/>
  <c r="G27" i="27"/>
  <c r="F27" i="27"/>
  <c r="E27" i="27"/>
  <c r="P26" i="38"/>
  <c r="O26" i="38"/>
  <c r="P25" i="38"/>
  <c r="O25" i="38"/>
  <c r="P21" i="38"/>
  <c r="O21" i="38"/>
  <c r="P19" i="38"/>
  <c r="O19" i="38"/>
  <c r="P16" i="38"/>
  <c r="O16" i="38"/>
  <c r="P17" i="38"/>
  <c r="O17" i="38"/>
  <c r="P22" i="38"/>
  <c r="O22" i="38"/>
  <c r="P11" i="38"/>
  <c r="P20" i="38"/>
  <c r="O20" i="38"/>
  <c r="P18" i="38"/>
  <c r="O18" i="38"/>
  <c r="P23" i="38"/>
  <c r="O23" i="38"/>
  <c r="P12" i="38"/>
  <c r="P24" i="38"/>
  <c r="O24" i="38"/>
  <c r="P13" i="38"/>
  <c r="O13" i="38"/>
  <c r="P14" i="38"/>
  <c r="O14" i="38"/>
  <c r="P15" i="38"/>
  <c r="O15" i="38"/>
  <c r="P26" i="37"/>
  <c r="O26" i="37"/>
  <c r="P25" i="37"/>
  <c r="O25" i="37"/>
  <c r="P21" i="37"/>
  <c r="O21" i="37"/>
  <c r="P19" i="37"/>
  <c r="O19" i="37"/>
  <c r="P16" i="37"/>
  <c r="P17" i="37"/>
  <c r="O17" i="37"/>
  <c r="P22" i="37"/>
  <c r="O11" i="37"/>
  <c r="P20" i="37"/>
  <c r="O20" i="37"/>
  <c r="P18" i="37"/>
  <c r="P23" i="37"/>
  <c r="O23" i="37"/>
  <c r="O12" i="37"/>
  <c r="P24" i="37"/>
  <c r="O24" i="37"/>
  <c r="P13" i="37"/>
  <c r="O13" i="37"/>
  <c r="O14" i="37"/>
  <c r="P15" i="37"/>
  <c r="O15" i="37"/>
  <c r="P26" i="19"/>
  <c r="O26" i="19"/>
  <c r="P25" i="19"/>
  <c r="O25" i="19"/>
  <c r="P21" i="19"/>
  <c r="O21" i="19"/>
  <c r="P19" i="19"/>
  <c r="O19" i="19"/>
  <c r="P16" i="19"/>
  <c r="O16" i="19"/>
  <c r="P17" i="19"/>
  <c r="O17" i="19"/>
  <c r="P22" i="19"/>
  <c r="O22" i="19"/>
  <c r="P20" i="19"/>
  <c r="O20" i="19"/>
  <c r="P18" i="19"/>
  <c r="O18" i="19"/>
  <c r="P23" i="19"/>
  <c r="O23" i="19"/>
  <c r="P24" i="19"/>
  <c r="O24" i="19"/>
  <c r="P13" i="19"/>
  <c r="O13" i="19"/>
  <c r="P15" i="19"/>
  <c r="O15" i="19"/>
  <c r="P26" i="17"/>
  <c r="O26" i="17"/>
  <c r="P25" i="17"/>
  <c r="O25" i="17"/>
  <c r="P21" i="17"/>
  <c r="O21" i="17"/>
  <c r="P19" i="17"/>
  <c r="P16" i="17"/>
  <c r="O16" i="17"/>
  <c r="P17" i="17"/>
  <c r="O17" i="17"/>
  <c r="P22" i="17"/>
  <c r="O22" i="17"/>
  <c r="P11" i="17"/>
  <c r="P20" i="17"/>
  <c r="O20" i="17"/>
  <c r="P18" i="17"/>
  <c r="O18" i="17"/>
  <c r="P23" i="17"/>
  <c r="O23" i="17"/>
  <c r="P12" i="17"/>
  <c r="P24" i="17"/>
  <c r="O24" i="17"/>
  <c r="P13" i="17"/>
  <c r="O13" i="17"/>
  <c r="P14" i="17"/>
  <c r="P15" i="17"/>
  <c r="O15" i="17"/>
  <c r="P26" i="16"/>
  <c r="O26" i="16"/>
  <c r="P25" i="16"/>
  <c r="O25" i="16"/>
  <c r="P21" i="16"/>
  <c r="O21" i="16"/>
  <c r="P19" i="16"/>
  <c r="O19" i="16"/>
  <c r="P16" i="16"/>
  <c r="O16" i="16"/>
  <c r="P17" i="16"/>
  <c r="O17" i="16"/>
  <c r="P20" i="16"/>
  <c r="O20" i="16"/>
  <c r="P23" i="16"/>
  <c r="O23" i="16"/>
  <c r="P24" i="16"/>
  <c r="O24" i="16"/>
  <c r="P13" i="16"/>
  <c r="O13" i="16"/>
  <c r="P15" i="16"/>
  <c r="O15" i="16"/>
  <c r="P26" i="15"/>
  <c r="O26" i="15"/>
  <c r="P25" i="15"/>
  <c r="O25" i="15"/>
  <c r="P21" i="15"/>
  <c r="O21" i="15"/>
  <c r="P19" i="15"/>
  <c r="O19" i="15"/>
  <c r="P16" i="15"/>
  <c r="O16" i="15"/>
  <c r="P17" i="15"/>
  <c r="O17" i="15"/>
  <c r="P22" i="15"/>
  <c r="O22" i="15"/>
  <c r="O11" i="15"/>
  <c r="P20" i="15"/>
  <c r="O20" i="15"/>
  <c r="P18" i="15"/>
  <c r="O18" i="15"/>
  <c r="P23" i="15"/>
  <c r="O23" i="15"/>
  <c r="O12" i="15"/>
  <c r="P24" i="15"/>
  <c r="O24" i="15"/>
  <c r="P13" i="15"/>
  <c r="O13" i="15"/>
  <c r="O14" i="15"/>
  <c r="P15" i="15"/>
  <c r="O15" i="15"/>
  <c r="P26" i="14"/>
  <c r="O26" i="14"/>
  <c r="P25" i="14"/>
  <c r="O25" i="14"/>
  <c r="P21" i="14"/>
  <c r="O21" i="14"/>
  <c r="P19" i="14"/>
  <c r="O19" i="14"/>
  <c r="P16" i="14"/>
  <c r="O16" i="14"/>
  <c r="P17" i="14"/>
  <c r="O17" i="14"/>
  <c r="P22" i="14"/>
  <c r="P20" i="14"/>
  <c r="O20" i="14"/>
  <c r="P18" i="14"/>
  <c r="P23" i="14"/>
  <c r="O23" i="14"/>
  <c r="P24" i="14"/>
  <c r="O24" i="14"/>
  <c r="P13" i="14"/>
  <c r="O13" i="14"/>
  <c r="P15" i="14"/>
  <c r="O15" i="14"/>
  <c r="P26" i="13"/>
  <c r="O26" i="13"/>
  <c r="P25" i="13"/>
  <c r="O25" i="13"/>
  <c r="P21" i="13"/>
  <c r="O21" i="13"/>
  <c r="P19" i="13"/>
  <c r="O19" i="13"/>
  <c r="P16" i="13"/>
  <c r="O16" i="13"/>
  <c r="P17" i="13"/>
  <c r="O17" i="13"/>
  <c r="P22" i="13"/>
  <c r="O22" i="13"/>
  <c r="O11" i="13"/>
  <c r="P20" i="13"/>
  <c r="O20" i="13"/>
  <c r="P18" i="13"/>
  <c r="O18" i="13"/>
  <c r="P23" i="13"/>
  <c r="O23" i="13"/>
  <c r="O12" i="13"/>
  <c r="P24" i="13"/>
  <c r="O24" i="13"/>
  <c r="P13" i="13"/>
  <c r="O13" i="13"/>
  <c r="O14" i="13"/>
  <c r="P15" i="13"/>
  <c r="O15" i="13"/>
  <c r="P26" i="12"/>
  <c r="O26" i="12"/>
  <c r="P25" i="12"/>
  <c r="O25" i="12"/>
  <c r="P19" i="12"/>
  <c r="O19" i="12"/>
  <c r="O20" i="12"/>
  <c r="O18" i="12"/>
  <c r="P23" i="12"/>
  <c r="O23" i="12"/>
  <c r="O12" i="12"/>
  <c r="P24" i="12"/>
  <c r="O24" i="12"/>
  <c r="O14" i="12"/>
  <c r="O15" i="12"/>
  <c r="P26" i="10"/>
  <c r="O26" i="10"/>
  <c r="P25" i="10"/>
  <c r="O25" i="10"/>
  <c r="P21" i="10"/>
  <c r="O21" i="10"/>
  <c r="P19" i="10"/>
  <c r="O19" i="10"/>
  <c r="P16" i="10"/>
  <c r="O16" i="10"/>
  <c r="P17" i="10"/>
  <c r="O17" i="10"/>
  <c r="P22" i="10"/>
  <c r="O22" i="10"/>
  <c r="P20" i="10"/>
  <c r="O20" i="10"/>
  <c r="P18" i="10"/>
  <c r="O18" i="10"/>
  <c r="P23" i="10"/>
  <c r="O23" i="10"/>
  <c r="P24" i="10"/>
  <c r="O24" i="10"/>
  <c r="P13" i="10"/>
  <c r="O13" i="10"/>
  <c r="P15" i="10"/>
  <c r="O15" i="10"/>
  <c r="P26" i="9"/>
  <c r="O26" i="9"/>
  <c r="P25" i="9"/>
  <c r="O25" i="9"/>
  <c r="P19" i="9"/>
  <c r="O19" i="9"/>
  <c r="O17" i="9"/>
  <c r="P18" i="9"/>
  <c r="O18" i="9"/>
  <c r="P23" i="9"/>
  <c r="P24" i="9"/>
  <c r="O24" i="9"/>
  <c r="P13" i="9"/>
  <c r="O15" i="9"/>
  <c r="P26" i="27"/>
  <c r="O26" i="27"/>
  <c r="P25" i="27"/>
  <c r="O25" i="27"/>
  <c r="P22" i="27"/>
  <c r="P18" i="27"/>
  <c r="O18" i="27"/>
  <c r="O23" i="27"/>
  <c r="P24" i="27"/>
  <c r="O24" i="27"/>
  <c r="P13" i="27"/>
  <c r="L28" i="15" l="1"/>
  <c r="L28" i="10"/>
  <c r="P20" i="12"/>
  <c r="O22" i="27"/>
  <c r="O14" i="9"/>
  <c r="O11" i="12"/>
  <c r="O14" i="27"/>
  <c r="O23" i="9"/>
  <c r="P15" i="9"/>
  <c r="P23" i="27"/>
  <c r="P15" i="12"/>
  <c r="P18" i="12"/>
  <c r="P16" i="9"/>
  <c r="P12" i="27"/>
  <c r="O16" i="9"/>
  <c r="O12" i="27"/>
  <c r="P17" i="9"/>
  <c r="P16" i="27"/>
  <c r="P16" i="12"/>
  <c r="O16" i="27"/>
  <c r="O16" i="12"/>
  <c r="P14" i="27"/>
  <c r="P14" i="9"/>
  <c r="P14" i="12"/>
  <c r="P13" i="12"/>
  <c r="O13" i="9"/>
  <c r="O13" i="27"/>
  <c r="O13" i="12"/>
  <c r="O21" i="12"/>
  <c r="P21" i="12"/>
  <c r="P15" i="27"/>
  <c r="O15" i="27"/>
  <c r="P21" i="27"/>
  <c r="O21" i="27"/>
  <c r="P11" i="27"/>
  <c r="P22" i="9"/>
  <c r="P11" i="12"/>
  <c r="O11" i="27"/>
  <c r="O22" i="9"/>
  <c r="P21" i="9"/>
  <c r="P22" i="12"/>
  <c r="P20" i="27"/>
  <c r="O22" i="12"/>
  <c r="P17" i="12"/>
  <c r="P20" i="9"/>
  <c r="P19" i="27"/>
  <c r="O17" i="12"/>
  <c r="O20" i="9"/>
  <c r="O19" i="27"/>
  <c r="O17" i="27"/>
  <c r="P17" i="27"/>
  <c r="P12" i="12"/>
  <c r="P12" i="9"/>
  <c r="O20" i="27"/>
  <c r="O21" i="9"/>
  <c r="O11" i="9"/>
  <c r="P11" i="9"/>
  <c r="L27" i="9"/>
  <c r="L28" i="27"/>
  <c r="L27" i="27"/>
  <c r="X12" i="13"/>
  <c r="X16" i="13"/>
  <c r="X20" i="13"/>
  <c r="X12" i="15"/>
  <c r="X16" i="15"/>
  <c r="X12" i="19"/>
  <c r="X16" i="19"/>
  <c r="X20" i="19"/>
  <c r="X12" i="37"/>
  <c r="X16" i="37"/>
  <c r="L28" i="13"/>
  <c r="L28" i="14"/>
  <c r="L28" i="16"/>
  <c r="L28" i="17"/>
  <c r="L28" i="19"/>
  <c r="L28" i="37"/>
  <c r="L28" i="38"/>
  <c r="L27" i="15"/>
  <c r="L27" i="16"/>
  <c r="X11" i="13"/>
  <c r="X13" i="13"/>
  <c r="X15" i="13"/>
  <c r="X17" i="13"/>
  <c r="X19" i="13"/>
  <c r="X11" i="15"/>
  <c r="X13" i="15"/>
  <c r="X15" i="15"/>
  <c r="X17" i="15"/>
  <c r="X19" i="15"/>
  <c r="X11" i="19"/>
  <c r="X13" i="19"/>
  <c r="X15" i="19"/>
  <c r="X17" i="19"/>
  <c r="X19" i="19"/>
  <c r="X11" i="37"/>
  <c r="X13" i="37"/>
  <c r="X15" i="37"/>
  <c r="X26" i="37"/>
  <c r="X26" i="38"/>
  <c r="X14" i="27"/>
  <c r="X18" i="27"/>
  <c r="X22" i="27"/>
  <c r="X26" i="27"/>
  <c r="X15" i="9"/>
  <c r="X19" i="9"/>
  <c r="X26" i="9"/>
  <c r="X26" i="10"/>
  <c r="X11" i="12"/>
  <c r="X15" i="12"/>
  <c r="X19" i="12"/>
  <c r="X26" i="12"/>
  <c r="X26" i="13"/>
  <c r="X26" i="15"/>
  <c r="X26" i="16"/>
  <c r="X20" i="15"/>
  <c r="X11" i="16"/>
  <c r="X12" i="16"/>
  <c r="X13" i="16"/>
  <c r="X15" i="16"/>
  <c r="X16" i="16"/>
  <c r="X11" i="17"/>
  <c r="X12" i="17"/>
  <c r="X13" i="17"/>
  <c r="X15" i="17"/>
  <c r="X16" i="17"/>
  <c r="X17" i="17"/>
  <c r="X13" i="9"/>
  <c r="X17" i="9"/>
  <c r="X13" i="12"/>
  <c r="X17" i="12"/>
  <c r="X12" i="9"/>
  <c r="X16" i="9"/>
  <c r="X12" i="12"/>
  <c r="X16" i="12"/>
  <c r="X20" i="12"/>
  <c r="X26" i="19"/>
  <c r="X17" i="37"/>
  <c r="X19" i="37"/>
  <c r="X20" i="37"/>
  <c r="X21" i="37"/>
  <c r="X20" i="9"/>
  <c r="X21" i="9"/>
  <c r="L28" i="9"/>
  <c r="L27" i="12"/>
  <c r="X21" i="12"/>
  <c r="L28" i="12"/>
  <c r="X26" i="14"/>
  <c r="X11" i="38"/>
  <c r="X15" i="38"/>
  <c r="X19" i="38"/>
  <c r="X21" i="38"/>
  <c r="X12" i="38"/>
  <c r="X16" i="38"/>
  <c r="X23" i="38"/>
  <c r="X13" i="38"/>
  <c r="X17" i="38"/>
  <c r="X20" i="38"/>
  <c r="X24" i="38"/>
  <c r="X23" i="37"/>
  <c r="X21" i="19"/>
  <c r="X23" i="19"/>
  <c r="X24" i="19"/>
  <c r="X17" i="16"/>
  <c r="X19" i="16"/>
  <c r="X20" i="16"/>
  <c r="X21" i="16"/>
  <c r="X23" i="16"/>
  <c r="X21" i="15"/>
  <c r="X23" i="15"/>
  <c r="X24" i="15"/>
  <c r="X12" i="14"/>
  <c r="X16" i="14"/>
  <c r="X20" i="14"/>
  <c r="X24" i="14"/>
  <c r="X13" i="14"/>
  <c r="X17" i="14"/>
  <c r="X21" i="14"/>
  <c r="X11" i="14"/>
  <c r="X15" i="14"/>
  <c r="X19" i="14"/>
  <c r="X23" i="14"/>
  <c r="X21" i="13"/>
  <c r="X23" i="13"/>
  <c r="X24" i="13"/>
  <c r="X23" i="12"/>
  <c r="X24" i="12"/>
  <c r="X11" i="10"/>
  <c r="X12" i="10"/>
  <c r="X13" i="10"/>
  <c r="X15" i="10"/>
  <c r="X16" i="10"/>
  <c r="X17" i="10"/>
  <c r="X19" i="10"/>
  <c r="X20" i="10"/>
  <c r="X21" i="10"/>
  <c r="X23" i="10"/>
  <c r="X23" i="9"/>
  <c r="X24" i="9"/>
  <c r="X14" i="38"/>
  <c r="X18" i="38"/>
  <c r="X25" i="38"/>
  <c r="X22" i="38"/>
  <c r="X14" i="37"/>
  <c r="X18" i="37"/>
  <c r="X22" i="37"/>
  <c r="X24" i="37"/>
  <c r="X25" i="37"/>
  <c r="X14" i="19"/>
  <c r="X18" i="19"/>
  <c r="X22" i="19"/>
  <c r="X25" i="19"/>
  <c r="X14" i="17"/>
  <c r="X18" i="17"/>
  <c r="X22" i="17"/>
  <c r="X26" i="17"/>
  <c r="X19" i="17"/>
  <c r="X20" i="17"/>
  <c r="X21" i="17"/>
  <c r="X23" i="17"/>
  <c r="X24" i="17"/>
  <c r="X25" i="17"/>
  <c r="X14" i="16"/>
  <c r="X18" i="16"/>
  <c r="X22" i="16"/>
  <c r="X24" i="16"/>
  <c r="X25" i="16"/>
  <c r="X14" i="15"/>
  <c r="X25" i="15"/>
  <c r="X18" i="15"/>
  <c r="X22" i="15"/>
  <c r="X14" i="14"/>
  <c r="X18" i="14"/>
  <c r="X22" i="14"/>
  <c r="X25" i="14"/>
  <c r="X14" i="13"/>
  <c r="X25" i="13"/>
  <c r="X18" i="13"/>
  <c r="X22" i="13"/>
  <c r="X14" i="12"/>
  <c r="X18" i="12"/>
  <c r="X22" i="12"/>
  <c r="X25" i="12"/>
  <c r="X14" i="10"/>
  <c r="X18" i="10"/>
  <c r="X24" i="10"/>
  <c r="X25" i="10"/>
  <c r="X22" i="10"/>
  <c r="X14" i="9"/>
  <c r="X18" i="9"/>
  <c r="X22" i="9"/>
  <c r="X11" i="9"/>
  <c r="X25" i="9"/>
  <c r="X11" i="27"/>
  <c r="X12" i="27"/>
  <c r="X15" i="27"/>
  <c r="X17" i="27"/>
  <c r="X21" i="27"/>
  <c r="X24" i="27"/>
  <c r="X13" i="27"/>
  <c r="X16" i="27"/>
  <c r="X19" i="27"/>
  <c r="X20" i="27"/>
  <c r="X23" i="27"/>
  <c r="X25" i="27"/>
  <c r="R25" i="1" l="1"/>
  <c r="S25" i="1"/>
  <c r="T25" i="1"/>
  <c r="U25" i="1"/>
  <c r="V25" i="1"/>
  <c r="W25" i="1"/>
  <c r="R26" i="1"/>
  <c r="S26" i="1"/>
  <c r="T26" i="1"/>
  <c r="U26" i="1"/>
  <c r="V26" i="1"/>
  <c r="W26" i="1"/>
  <c r="Q23" i="1"/>
  <c r="Q26" i="1"/>
  <c r="Q25" i="1"/>
  <c r="Q24" i="1"/>
  <c r="N9" i="38"/>
  <c r="X8" i="38"/>
  <c r="P8" i="38"/>
  <c r="X7" i="38"/>
  <c r="N9" i="37"/>
  <c r="X8" i="37"/>
  <c r="P8" i="37"/>
  <c r="X7" i="37"/>
  <c r="X8" i="19"/>
  <c r="X7" i="19"/>
  <c r="X8" i="17"/>
  <c r="X7" i="17"/>
  <c r="X8" i="16"/>
  <c r="X7" i="16"/>
  <c r="X8" i="15"/>
  <c r="X7" i="15"/>
  <c r="X8" i="14"/>
  <c r="X7" i="14"/>
  <c r="X8" i="13"/>
  <c r="X7" i="13"/>
  <c r="X8" i="12"/>
  <c r="X7" i="12"/>
  <c r="X8" i="10"/>
  <c r="X7" i="10"/>
  <c r="X8" i="27"/>
  <c r="X7" i="27"/>
  <c r="X8" i="1"/>
  <c r="G6" i="29" s="1"/>
  <c r="X7" i="1"/>
  <c r="H10" i="29" l="1"/>
  <c r="H12" i="29"/>
  <c r="H14" i="29"/>
  <c r="H16" i="29"/>
  <c r="H18" i="29"/>
  <c r="H11" i="29"/>
  <c r="H13" i="29"/>
  <c r="H15" i="29"/>
  <c r="H17" i="29"/>
  <c r="G11" i="29"/>
  <c r="G13" i="29"/>
  <c r="G15" i="29"/>
  <c r="G17" i="29"/>
  <c r="G10" i="29"/>
  <c r="G12" i="29"/>
  <c r="G14" i="29"/>
  <c r="G18" i="29"/>
  <c r="G9" i="29"/>
  <c r="G16" i="29"/>
  <c r="X25" i="1"/>
  <c r="X26" i="1"/>
  <c r="H6" i="29" l="1"/>
  <c r="L22" i="1" l="1"/>
  <c r="L23" i="1"/>
  <c r="Q12" i="1"/>
  <c r="R12" i="1"/>
  <c r="S12" i="1"/>
  <c r="T12" i="1"/>
  <c r="U12" i="1"/>
  <c r="V12" i="1"/>
  <c r="W12" i="1"/>
  <c r="R23" i="1"/>
  <c r="S23" i="1"/>
  <c r="T23" i="1"/>
  <c r="U23" i="1"/>
  <c r="V23" i="1"/>
  <c r="W23" i="1"/>
  <c r="P12" i="1"/>
  <c r="P23" i="1"/>
  <c r="W24" i="1" l="1"/>
  <c r="P25" i="1"/>
  <c r="U24" i="1"/>
  <c r="P24" i="1"/>
  <c r="T24" i="1"/>
  <c r="S24" i="1"/>
  <c r="V24" i="1"/>
  <c r="R24" i="1"/>
  <c r="X23" i="1"/>
  <c r="T11" i="1" l="1"/>
  <c r="F27" i="1" l="1"/>
  <c r="G27" i="1"/>
  <c r="H27" i="1"/>
  <c r="I27" i="1"/>
  <c r="J27" i="1"/>
  <c r="K27" i="1"/>
  <c r="E27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6" i="1"/>
  <c r="G36" i="1"/>
  <c r="H36" i="1"/>
  <c r="I36" i="1"/>
  <c r="J36" i="1"/>
  <c r="K36" i="1"/>
  <c r="F37" i="1"/>
  <c r="G37" i="1"/>
  <c r="H37" i="1"/>
  <c r="I37" i="1"/>
  <c r="J37" i="1"/>
  <c r="K37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E42" i="1"/>
  <c r="E41" i="1"/>
  <c r="E40" i="1"/>
  <c r="E39" i="1"/>
  <c r="E38" i="1"/>
  <c r="E37" i="1"/>
  <c r="E36" i="1"/>
  <c r="E35" i="1"/>
  <c r="E34" i="1"/>
  <c r="E33" i="1"/>
  <c r="E32" i="1"/>
  <c r="L14" i="1"/>
  <c r="L26" i="1"/>
  <c r="L25" i="1"/>
  <c r="L24" i="1"/>
  <c r="L21" i="1"/>
  <c r="L16" i="1"/>
  <c r="L17" i="1"/>
  <c r="L18" i="1"/>
  <c r="L19" i="1"/>
  <c r="L20" i="1"/>
  <c r="P11" i="1"/>
  <c r="L13" i="1" l="1"/>
  <c r="H9" i="29" l="1"/>
  <c r="X8" i="9"/>
  <c r="X7" i="9"/>
  <c r="H8" i="29" l="1"/>
  <c r="G8" i="29"/>
  <c r="H7" i="29" l="1"/>
  <c r="G7" i="29"/>
  <c r="N9" i="27" l="1"/>
  <c r="P8" i="27"/>
  <c r="N9" i="19"/>
  <c r="P8" i="19"/>
  <c r="N9" i="17"/>
  <c r="P8" i="17"/>
  <c r="N9" i="16"/>
  <c r="P8" i="16"/>
  <c r="N9" i="15"/>
  <c r="P8" i="15"/>
  <c r="N9" i="14"/>
  <c r="P8" i="14"/>
  <c r="N9" i="13"/>
  <c r="P8" i="13"/>
  <c r="N9" i="12"/>
  <c r="P8" i="12"/>
  <c r="N9" i="10"/>
  <c r="P8" i="10"/>
  <c r="N9" i="9"/>
  <c r="P8" i="9"/>
  <c r="N9" i="1" l="1"/>
  <c r="P8" i="1"/>
  <c r="W11" i="1"/>
  <c r="V11" i="1"/>
  <c r="U11" i="1"/>
  <c r="S11" i="1"/>
  <c r="R11" i="1"/>
  <c r="Q11" i="1"/>
  <c r="F28" i="1"/>
  <c r="G28" i="1"/>
  <c r="H28" i="1"/>
  <c r="I28" i="1"/>
  <c r="J28" i="1"/>
  <c r="K28" i="1"/>
  <c r="E28" i="1"/>
  <c r="L12" i="1"/>
  <c r="L15" i="1"/>
  <c r="L11" i="1"/>
  <c r="C7" i="29"/>
  <c r="C8" i="29"/>
  <c r="C6" i="29"/>
  <c r="T13" i="1" l="1"/>
  <c r="R13" i="1"/>
  <c r="Q13" i="1"/>
  <c r="U13" i="1"/>
  <c r="V13" i="1"/>
  <c r="S13" i="1"/>
  <c r="W13" i="1"/>
  <c r="P13" i="1"/>
  <c r="X11" i="1"/>
  <c r="L27" i="1"/>
  <c r="L28" i="1"/>
  <c r="Q14" i="1" l="1"/>
  <c r="U14" i="1"/>
  <c r="P14" i="1"/>
  <c r="S14" i="1"/>
  <c r="R14" i="1"/>
  <c r="V14" i="1"/>
  <c r="W14" i="1"/>
  <c r="T14" i="1"/>
  <c r="O8" i="1"/>
  <c r="O8" i="27"/>
  <c r="O8" i="9"/>
  <c r="O8" i="10"/>
  <c r="O8" i="12"/>
  <c r="O8" i="13"/>
  <c r="O7" i="27"/>
  <c r="O6" i="1"/>
  <c r="O6" i="27"/>
  <c r="O6" i="9"/>
  <c r="O6" i="10"/>
  <c r="O6" i="12"/>
  <c r="O6" i="13"/>
  <c r="O6" i="19"/>
  <c r="O5" i="1"/>
  <c r="O5" i="27"/>
  <c r="O5" i="9"/>
  <c r="O5" i="10"/>
  <c r="O5" i="12"/>
  <c r="O5" i="13"/>
  <c r="O5" i="15"/>
  <c r="O5" i="16"/>
  <c r="O5" i="17"/>
  <c r="O5" i="38"/>
  <c r="O7" i="1"/>
  <c r="X13" i="1"/>
  <c r="X12" i="1"/>
  <c r="O5" i="37" l="1"/>
  <c r="O6" i="14"/>
  <c r="O8" i="17"/>
  <c r="O6" i="38"/>
  <c r="O6" i="16"/>
  <c r="O8" i="15"/>
  <c r="O8" i="37"/>
  <c r="O6" i="17"/>
  <c r="O8" i="19"/>
  <c r="O8" i="14"/>
  <c r="O5" i="19"/>
  <c r="O5" i="14"/>
  <c r="O6" i="37"/>
  <c r="O6" i="15"/>
  <c r="O8" i="38"/>
  <c r="O8" i="16"/>
  <c r="R15" i="1"/>
  <c r="V15" i="1"/>
  <c r="T15" i="1"/>
  <c r="P15" i="1"/>
  <c r="S15" i="1"/>
  <c r="W15" i="1"/>
  <c r="Q15" i="1"/>
  <c r="U15" i="1"/>
  <c r="X14" i="1"/>
  <c r="S16" i="1" l="1"/>
  <c r="W16" i="1"/>
  <c r="P16" i="1"/>
  <c r="U16" i="1"/>
  <c r="T16" i="1"/>
  <c r="Q16" i="1"/>
  <c r="R16" i="1"/>
  <c r="V16" i="1"/>
  <c r="X15" i="1"/>
  <c r="T17" i="1" l="1"/>
  <c r="V17" i="1"/>
  <c r="S17" i="1"/>
  <c r="P17" i="1"/>
  <c r="Q17" i="1"/>
  <c r="U17" i="1"/>
  <c r="R17" i="1"/>
  <c r="W17" i="1"/>
  <c r="X16" i="1"/>
  <c r="Q18" i="1" l="1"/>
  <c r="U18" i="1"/>
  <c r="P18" i="1"/>
  <c r="S18" i="1"/>
  <c r="R18" i="1"/>
  <c r="V18" i="1"/>
  <c r="W18" i="1"/>
  <c r="T18" i="1"/>
  <c r="X17" i="1"/>
  <c r="R19" i="1" l="1"/>
  <c r="V19" i="1"/>
  <c r="P19" i="1"/>
  <c r="T19" i="1"/>
  <c r="Q19" i="1"/>
  <c r="S19" i="1"/>
  <c r="W19" i="1"/>
  <c r="U19" i="1"/>
  <c r="X18" i="1"/>
  <c r="S20" i="1" l="1"/>
  <c r="W20" i="1"/>
  <c r="P20" i="1"/>
  <c r="U20" i="1"/>
  <c r="R20" i="1"/>
  <c r="T20" i="1"/>
  <c r="Q20" i="1"/>
  <c r="V20" i="1"/>
  <c r="X19" i="1"/>
  <c r="T21" i="1" l="1"/>
  <c r="V21" i="1"/>
  <c r="W21" i="1"/>
  <c r="Q21" i="1"/>
  <c r="U21" i="1"/>
  <c r="R21" i="1"/>
  <c r="S21" i="1"/>
  <c r="P21" i="1"/>
  <c r="X20" i="1"/>
  <c r="P26" i="1" l="1"/>
  <c r="Q22" i="1"/>
  <c r="U22" i="1"/>
  <c r="W22" i="1"/>
  <c r="P22" i="1"/>
  <c r="R22" i="1"/>
  <c r="V22" i="1"/>
  <c r="S22" i="1"/>
  <c r="T22" i="1"/>
  <c r="X21" i="1"/>
  <c r="X22" i="1" l="1"/>
  <c r="X24" i="1"/>
  <c r="O26" i="1"/>
  <c r="O18" i="1"/>
  <c r="O25" i="1"/>
  <c r="O17" i="1"/>
  <c r="O24" i="1"/>
  <c r="O16" i="1"/>
  <c r="O23" i="1"/>
  <c r="O15" i="1"/>
  <c r="O22" i="1"/>
  <c r="O14" i="1"/>
  <c r="O21" i="1"/>
  <c r="O13" i="1"/>
  <c r="O20" i="1"/>
  <c r="O12" i="1"/>
  <c r="O19" i="1"/>
  <c r="O11" i="1"/>
</calcChain>
</file>

<file path=xl/sharedStrings.xml><?xml version="1.0" encoding="utf-8"?>
<sst xmlns="http://schemas.openxmlformats.org/spreadsheetml/2006/main" count="707" uniqueCount="90">
  <si>
    <t>Number</t>
  </si>
  <si>
    <t>Player</t>
  </si>
  <si>
    <t>Inning</t>
  </si>
  <si>
    <t>P</t>
  </si>
  <si>
    <t>C</t>
  </si>
  <si>
    <t>SS</t>
  </si>
  <si>
    <t>RF</t>
  </si>
  <si>
    <t>LF</t>
  </si>
  <si>
    <t>Opposition:</t>
  </si>
  <si>
    <t>Date:</t>
  </si>
  <si>
    <t xml:space="preserve">Game: </t>
  </si>
  <si>
    <t>Home</t>
  </si>
  <si>
    <t>Inning Sits</t>
  </si>
  <si>
    <t>Sit per Game</t>
  </si>
  <si>
    <t>Batter</t>
  </si>
  <si>
    <t>Game</t>
  </si>
  <si>
    <t>Opponent</t>
  </si>
  <si>
    <t>Date</t>
  </si>
  <si>
    <t>Location</t>
  </si>
  <si>
    <t>Time</t>
  </si>
  <si>
    <t>Time:</t>
  </si>
  <si>
    <t>Position Assignment</t>
  </si>
  <si>
    <t>Rov</t>
  </si>
  <si>
    <t>RCF</t>
  </si>
  <si>
    <t>LCF</t>
  </si>
  <si>
    <t>Postion</t>
  </si>
  <si>
    <t>RR</t>
  </si>
  <si>
    <t>Score</t>
  </si>
  <si>
    <t>Step 1</t>
  </si>
  <si>
    <t>Step 2</t>
  </si>
  <si>
    <t>Step 3</t>
  </si>
  <si>
    <t>Step 4</t>
  </si>
  <si>
    <t xml:space="preserve">to see which positions need adjustment in table.  </t>
  </si>
  <si>
    <t>Step 5</t>
  </si>
  <si>
    <t xml:space="preserve">Highlight the game information table down to the last active player.  Print this by using the "print selection" option on print page. </t>
  </si>
  <si>
    <t>Names for Subs can be over written on this page</t>
  </si>
  <si>
    <t>Instructions</t>
  </si>
  <si>
    <t>Fill out known information on Game Schedule &amp; Roster Tab</t>
  </si>
  <si>
    <t>Instructions:</t>
  </si>
  <si>
    <t>Fill in this page FIRST</t>
  </si>
  <si>
    <t>In Batter column, assign a number for each player and Sub that represents their position in the batting order, 1 through 15</t>
  </si>
  <si>
    <t>In the innings columns, assign each players fielding position for each inning, positions are P, C, 1, 2, 3, SS, Rov, RF, RCF, LCF, LF, Sit</t>
  </si>
  <si>
    <t>If all positions are filled for each inning, the Position Assignment cells will change from ERROR to OK.  If not scroll down</t>
  </si>
  <si>
    <t xml:space="preserve"> </t>
  </si>
  <si>
    <t>Sits</t>
  </si>
  <si>
    <t>Home/Visitor:</t>
  </si>
  <si>
    <t>Home/Visitor</t>
  </si>
  <si>
    <t>SIT</t>
  </si>
  <si>
    <t>ROV</t>
  </si>
  <si>
    <t>Seed 4 vs Seed 5</t>
  </si>
  <si>
    <t>Seed 3 vs Seed 6</t>
  </si>
  <si>
    <t>Seed 1 vs Seed 4 / 5</t>
  </si>
  <si>
    <t>Seed 2 vs Seed 3 / 6</t>
  </si>
  <si>
    <t>Seed 1/4/5 vs Seed 2/3/6</t>
  </si>
  <si>
    <t xml:space="preserve">Home </t>
  </si>
  <si>
    <t>Visitor</t>
  </si>
  <si>
    <t>Vistior</t>
  </si>
  <si>
    <t>To PRINT Lineup and positions, Highlight this section, go to print menu, select "print selection" under print settings</t>
  </si>
  <si>
    <t>Vistor</t>
  </si>
  <si>
    <t>Us</t>
  </si>
  <si>
    <t>Them</t>
  </si>
  <si>
    <t>W / L</t>
  </si>
  <si>
    <t>Derek Jeter</t>
  </si>
  <si>
    <t>Babe Ruth</t>
  </si>
  <si>
    <t>Albert Pujols</t>
  </si>
  <si>
    <t>Stan Musial</t>
  </si>
  <si>
    <t>Ted Williams</t>
  </si>
  <si>
    <t>Alex Rodriguez</t>
  </si>
  <si>
    <t>Pete Rose</t>
  </si>
  <si>
    <t>Whitey Ford</t>
  </si>
  <si>
    <t>Willie Mays</t>
  </si>
  <si>
    <t>Ozzie Smith</t>
  </si>
  <si>
    <t>Adrian Beltre</t>
  </si>
  <si>
    <t>Hank Aaron</t>
  </si>
  <si>
    <t>Bye</t>
  </si>
  <si>
    <t>Yankees</t>
  </si>
  <si>
    <t>Dodgers</t>
  </si>
  <si>
    <t>Cardinals</t>
  </si>
  <si>
    <t>Rangers</t>
  </si>
  <si>
    <t>Mets</t>
  </si>
  <si>
    <t>Cubs</t>
  </si>
  <si>
    <t>Red Sox</t>
  </si>
  <si>
    <t>Bruce Bochy</t>
  </si>
  <si>
    <t>214-867-5309</t>
  </si>
  <si>
    <t>SUB</t>
  </si>
  <si>
    <t>Roberto Clemente</t>
  </si>
  <si>
    <t>Opponent:</t>
  </si>
  <si>
    <t>Manager Cell #:</t>
  </si>
  <si>
    <t>Manager name:</t>
  </si>
  <si>
    <t>Team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</si>
</sst>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,\ mmmm\ dd\,\ yyyy"/>
    <numFmt numFmtId="165" formatCode="ddd\,\ mmmm\ dd\,\ yyyy"/>
    <numFmt numFmtId="166" formatCode="ddd\ mm/dd/yy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color rgb="FFFFFF00"/>
      <name val="Arial"/>
      <family val="2"/>
    </font>
    <font>
      <sz val="10"/>
      <color rgb="FFFFFF0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8" fontId="7" fillId="0" borderId="0" xfId="0" applyNumberFormat="1" applyFont="1" applyBorder="1" applyAlignment="1">
      <alignment horizontal="center"/>
    </xf>
    <xf numFmtId="1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8" fillId="0" borderId="0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66" fontId="0" fillId="5" borderId="1" xfId="0" applyNumberFormat="1" applyFill="1" applyBorder="1" applyAlignment="1">
      <alignment horizontal="center" vertical="center"/>
    </xf>
    <xf numFmtId="18" fontId="0" fillId="5" borderId="1" xfId="0" applyNumberForma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4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5" xfId="0" applyBorder="1" applyAlignment="1" applyProtection="1"/>
    <xf numFmtId="0" fontId="4" fillId="0" borderId="1" xfId="0" applyFont="1" applyBorder="1" applyAlignment="1" applyProtection="1">
      <alignment horizontal="center" vertical="center"/>
    </xf>
    <xf numFmtId="166" fontId="4" fillId="0" borderId="1" xfId="0" applyNumberFormat="1" applyFont="1" applyBorder="1" applyAlignment="1" applyProtection="1">
      <alignment horizontal="center" vertical="center"/>
    </xf>
    <xf numFmtId="18" fontId="4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5" fontId="4" fillId="0" borderId="0" xfId="0" applyNumberFormat="1" applyFont="1" applyAlignment="1" applyProtection="1">
      <alignment horizontal="right" vertical="center"/>
      <protection locked="0"/>
    </xf>
    <xf numFmtId="18" fontId="4" fillId="0" borderId="0" xfId="0" applyNumberFormat="1" applyFont="1" applyAlignment="1" applyProtection="1">
      <alignment horizontal="right" vertical="center"/>
      <protection locked="0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0" xfId="0" quotePrefix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8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0" fontId="0" fillId="0" borderId="5" xfId="0" applyBorder="1" applyProtection="1"/>
    <xf numFmtId="0" fontId="0" fillId="0" borderId="1" xfId="0" applyBorder="1" applyProtection="1"/>
    <xf numFmtId="0" fontId="5" fillId="0" borderId="1" xfId="0" applyFont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locked="0"/>
    </xf>
    <xf numFmtId="49" fontId="0" fillId="0" borderId="7" xfId="0" applyNumberForma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1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NumberFormat="1" applyFont="1" applyBorder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16" fillId="0" borderId="1" xfId="1" applyFont="1" applyBorder="1" applyAlignment="1">
      <alignment horizontal="center"/>
    </xf>
    <xf numFmtId="0" fontId="16" fillId="0" borderId="1" xfId="1" applyFont="1" applyBorder="1"/>
    <xf numFmtId="0" fontId="16" fillId="0" borderId="6" xfId="1" applyFont="1" applyBorder="1" applyAlignment="1">
      <alignment horizontal="center"/>
    </xf>
    <xf numFmtId="0" fontId="16" fillId="0" borderId="9" xfId="1" applyFont="1" applyBorder="1"/>
    <xf numFmtId="0" fontId="16" fillId="0" borderId="10" xfId="1" applyFont="1" applyBorder="1"/>
    <xf numFmtId="0" fontId="16" fillId="0" borderId="0" xfId="1" applyFont="1"/>
    <xf numFmtId="0" fontId="16" fillId="0" borderId="4" xfId="1" applyFont="1" applyBorder="1"/>
    <xf numFmtId="0" fontId="16" fillId="0" borderId="2" xfId="1" applyFont="1" applyBorder="1"/>
    <xf numFmtId="0" fontId="16" fillId="0" borderId="5" xfId="1" applyFont="1" applyBorder="1"/>
    <xf numFmtId="0" fontId="16" fillId="0" borderId="7" xfId="1" applyFont="1" applyBorder="1"/>
    <xf numFmtId="0" fontId="16" fillId="0" borderId="8" xfId="1" applyFont="1" applyBorder="1"/>
    <xf numFmtId="0" fontId="16" fillId="0" borderId="11" xfId="1" applyFont="1" applyBorder="1"/>
    <xf numFmtId="0" fontId="16" fillId="0" borderId="1" xfId="1" applyFont="1" applyBorder="1"/>
  </cellXfs>
  <cellStyles count="2">
    <cellStyle name="Normal" xfId="0" builtinId="0"/>
    <cellStyle name="Normal 2" xfId="1" xr:uid="{631D3680-2A11-4D71-B30E-2E1E8FED441D}"/>
  </cellStyles>
  <dxfs count="20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FFFF00"/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workbookViewId="0"/>
  </sheetViews>
  <sheetFormatPr defaultRowHeight="12.75" x14ac:dyDescent="0.2"/>
  <cols>
    <col min="1" max="1" width="13.140625" bestFit="1" customWidth="1"/>
    <col min="2" max="2" width="12.5703125" bestFit="1" customWidth="1"/>
    <col min="3" max="3" width="12.5703125" style="5" customWidth="1"/>
    <col min="4" max="4" width="28.7109375" customWidth="1"/>
    <col min="5" max="5" width="14.42578125" bestFit="1" customWidth="1"/>
    <col min="6" max="6" width="14" bestFit="1" customWidth="1"/>
    <col min="7" max="7" width="9.85546875" bestFit="1" customWidth="1"/>
    <col min="8" max="8" width="10" bestFit="1" customWidth="1"/>
    <col min="9" max="9" width="10" customWidth="1"/>
    <col min="10" max="11" width="3" customWidth="1"/>
    <col min="13" max="13" width="19.85546875" bestFit="1" customWidth="1"/>
  </cols>
  <sheetData>
    <row r="1" spans="1:16" ht="26.25" x14ac:dyDescent="0.4">
      <c r="D1" s="109" t="s">
        <v>39</v>
      </c>
      <c r="E1" s="109"/>
      <c r="F1" s="109"/>
      <c r="G1" s="109"/>
      <c r="H1" s="109"/>
      <c r="I1" s="14"/>
    </row>
    <row r="3" spans="1:16" ht="20.25" x14ac:dyDescent="0.3">
      <c r="A3" s="36" t="s">
        <v>78</v>
      </c>
      <c r="B3" s="36"/>
      <c r="C3" s="36"/>
      <c r="D3" s="36" t="s">
        <v>82</v>
      </c>
      <c r="E3" s="36"/>
      <c r="F3" s="36" t="s">
        <v>83</v>
      </c>
      <c r="G3" s="36"/>
      <c r="H3" s="36"/>
      <c r="I3" s="36"/>
    </row>
    <row r="4" spans="1:16" ht="20.25" x14ac:dyDescent="0.3">
      <c r="A4" s="3"/>
      <c r="B4" s="3"/>
      <c r="C4" s="4"/>
      <c r="D4" s="3"/>
      <c r="E4" s="3"/>
      <c r="F4" s="3"/>
      <c r="G4" s="110" t="s">
        <v>27</v>
      </c>
      <c r="H4" s="110"/>
      <c r="I4" s="110"/>
      <c r="O4" s="1"/>
    </row>
    <row r="5" spans="1:16" ht="15.75" x14ac:dyDescent="0.25">
      <c r="A5" s="8" t="s">
        <v>15</v>
      </c>
      <c r="B5" s="8" t="s">
        <v>17</v>
      </c>
      <c r="C5" s="10" t="s">
        <v>19</v>
      </c>
      <c r="D5" s="8" t="s">
        <v>16</v>
      </c>
      <c r="E5" s="8" t="s">
        <v>46</v>
      </c>
      <c r="F5" s="8" t="s">
        <v>18</v>
      </c>
      <c r="G5" s="15" t="s">
        <v>59</v>
      </c>
      <c r="H5" s="15" t="s">
        <v>60</v>
      </c>
      <c r="I5" s="15" t="s">
        <v>61</v>
      </c>
      <c r="L5" s="8" t="s">
        <v>0</v>
      </c>
      <c r="M5" s="8" t="s">
        <v>1</v>
      </c>
      <c r="O5" s="26"/>
      <c r="P5" s="6"/>
    </row>
    <row r="6" spans="1:16" ht="22.5" customHeight="1" x14ac:dyDescent="0.2">
      <c r="A6" s="9">
        <v>1</v>
      </c>
      <c r="B6" s="32">
        <v>45012</v>
      </c>
      <c r="C6" s="33">
        <f t="shared" ref="C6:C8" si="0">TIME(18,0,0)</f>
        <v>0.75</v>
      </c>
      <c r="D6" s="30" t="s">
        <v>75</v>
      </c>
      <c r="E6" s="30" t="s">
        <v>54</v>
      </c>
      <c r="F6" s="13" t="s">
        <v>26</v>
      </c>
      <c r="G6" s="16" t="str">
        <f>'G1'!$X$8</f>
        <v xml:space="preserve"> </v>
      </c>
      <c r="H6" s="16" t="str">
        <f>'G1'!$X$7</f>
        <v xml:space="preserve"> </v>
      </c>
      <c r="I6" s="17"/>
      <c r="K6" s="7">
        <v>1</v>
      </c>
      <c r="L6" s="35">
        <v>44</v>
      </c>
      <c r="M6" s="31" t="s">
        <v>73</v>
      </c>
      <c r="N6" s="2"/>
      <c r="O6" s="6"/>
    </row>
    <row r="7" spans="1:16" ht="22.5" customHeight="1" x14ac:dyDescent="0.2">
      <c r="A7" s="9">
        <v>2</v>
      </c>
      <c r="B7" s="32">
        <v>45019</v>
      </c>
      <c r="C7" s="33">
        <f t="shared" si="0"/>
        <v>0.75</v>
      </c>
      <c r="D7" s="30" t="s">
        <v>76</v>
      </c>
      <c r="E7" s="30" t="s">
        <v>11</v>
      </c>
      <c r="F7" s="13" t="s">
        <v>26</v>
      </c>
      <c r="G7" s="16" t="str">
        <f>'G2'!$X$8</f>
        <v xml:space="preserve"> </v>
      </c>
      <c r="H7" s="16" t="str">
        <f>'G2'!$X$7</f>
        <v xml:space="preserve"> </v>
      </c>
      <c r="I7" s="17"/>
      <c r="K7" s="7">
        <v>2</v>
      </c>
      <c r="L7" s="35">
        <v>1</v>
      </c>
      <c r="M7" s="31" t="s">
        <v>71</v>
      </c>
      <c r="N7" s="2"/>
      <c r="O7" s="6"/>
    </row>
    <row r="8" spans="1:16" ht="22.5" customHeight="1" x14ac:dyDescent="0.2">
      <c r="A8" s="9">
        <v>3</v>
      </c>
      <c r="B8" s="32">
        <v>45026</v>
      </c>
      <c r="C8" s="33">
        <f t="shared" si="0"/>
        <v>0.75</v>
      </c>
      <c r="D8" s="30" t="s">
        <v>77</v>
      </c>
      <c r="E8" s="30" t="s">
        <v>11</v>
      </c>
      <c r="F8" s="13" t="s">
        <v>26</v>
      </c>
      <c r="G8" s="16" t="str">
        <f>'G3'!X8</f>
        <v xml:space="preserve"> </v>
      </c>
      <c r="H8" s="16" t="str">
        <f>'G3'!X7</f>
        <v xml:space="preserve"> </v>
      </c>
      <c r="I8" s="17"/>
      <c r="K8" s="7">
        <v>3</v>
      </c>
      <c r="L8" s="35">
        <v>2</v>
      </c>
      <c r="M8" s="31" t="s">
        <v>62</v>
      </c>
      <c r="O8" s="6"/>
    </row>
    <row r="9" spans="1:16" ht="22.5" customHeight="1" x14ac:dyDescent="0.2">
      <c r="A9" s="9">
        <v>4</v>
      </c>
      <c r="B9" s="32">
        <v>45033</v>
      </c>
      <c r="C9" s="33">
        <v>0.75</v>
      </c>
      <c r="D9" s="30" t="s">
        <v>78</v>
      </c>
      <c r="E9" s="30" t="s">
        <v>55</v>
      </c>
      <c r="F9" s="13" t="s">
        <v>26</v>
      </c>
      <c r="G9" s="16" t="str">
        <f>'G4'!$X$8</f>
        <v xml:space="preserve"> </v>
      </c>
      <c r="H9" s="16" t="str">
        <f>'G4'!$X$7</f>
        <v xml:space="preserve"> </v>
      </c>
      <c r="I9" s="17"/>
      <c r="K9" s="7">
        <v>4</v>
      </c>
      <c r="L9" s="35">
        <v>3</v>
      </c>
      <c r="M9" s="31" t="s">
        <v>63</v>
      </c>
      <c r="N9" s="2"/>
      <c r="O9" s="6"/>
      <c r="P9" s="18"/>
    </row>
    <row r="10" spans="1:16" ht="22.5" customHeight="1" x14ac:dyDescent="0.2">
      <c r="A10" s="9">
        <v>5</v>
      </c>
      <c r="B10" s="32">
        <v>45040</v>
      </c>
      <c r="C10" s="33">
        <v>0.75</v>
      </c>
      <c r="D10" s="30" t="s">
        <v>79</v>
      </c>
      <c r="E10" s="30" t="s">
        <v>58</v>
      </c>
      <c r="F10" s="27" t="s">
        <v>26</v>
      </c>
      <c r="G10" s="16" t="str">
        <f>'G4'!$X$8</f>
        <v xml:space="preserve"> </v>
      </c>
      <c r="H10" s="16" t="str">
        <f>'G4'!$X$7</f>
        <v xml:space="preserve"> </v>
      </c>
      <c r="I10" s="28"/>
      <c r="K10" s="7">
        <v>5</v>
      </c>
      <c r="L10" s="35">
        <v>29</v>
      </c>
      <c r="M10" s="31" t="s">
        <v>72</v>
      </c>
      <c r="N10" s="18"/>
      <c r="O10" s="6"/>
    </row>
    <row r="11" spans="1:16" ht="22.5" customHeight="1" x14ac:dyDescent="0.2">
      <c r="A11" s="9">
        <v>6</v>
      </c>
      <c r="B11" s="32">
        <v>45047</v>
      </c>
      <c r="C11" s="33">
        <v>0.75</v>
      </c>
      <c r="D11" s="30" t="s">
        <v>80</v>
      </c>
      <c r="E11" s="30" t="s">
        <v>55</v>
      </c>
      <c r="F11" s="19" t="s">
        <v>26</v>
      </c>
      <c r="G11" s="16" t="str">
        <f>'G4'!$X$8</f>
        <v xml:space="preserve"> </v>
      </c>
      <c r="H11" s="16" t="str">
        <f>'G4'!$X$7</f>
        <v xml:space="preserve"> </v>
      </c>
      <c r="I11" s="20"/>
      <c r="K11" s="7">
        <v>6</v>
      </c>
      <c r="L11" s="35">
        <v>5</v>
      </c>
      <c r="M11" s="31" t="s">
        <v>64</v>
      </c>
      <c r="N11" s="2"/>
      <c r="O11" s="6"/>
    </row>
    <row r="12" spans="1:16" ht="22.5" customHeight="1" x14ac:dyDescent="0.2">
      <c r="A12" s="9">
        <v>7</v>
      </c>
      <c r="B12" s="32">
        <v>45054</v>
      </c>
      <c r="C12" s="33">
        <v>0.75</v>
      </c>
      <c r="D12" s="30" t="s">
        <v>81</v>
      </c>
      <c r="E12" s="30" t="s">
        <v>56</v>
      </c>
      <c r="F12" s="19" t="s">
        <v>26</v>
      </c>
      <c r="G12" s="16" t="str">
        <f>'G4'!$X$8</f>
        <v xml:space="preserve"> </v>
      </c>
      <c r="H12" s="16" t="str">
        <f>'G4'!$X$7</f>
        <v xml:space="preserve"> </v>
      </c>
      <c r="I12" s="21"/>
      <c r="K12" s="7">
        <v>7</v>
      </c>
      <c r="L12" s="35">
        <v>6</v>
      </c>
      <c r="M12" s="31" t="s">
        <v>65</v>
      </c>
      <c r="N12" s="2"/>
      <c r="O12" s="6"/>
    </row>
    <row r="13" spans="1:16" ht="22.5" customHeight="1" x14ac:dyDescent="0.2">
      <c r="A13" s="9">
        <v>8</v>
      </c>
      <c r="B13" s="32">
        <v>45061</v>
      </c>
      <c r="C13" s="33">
        <v>0.75</v>
      </c>
      <c r="D13" s="30" t="s">
        <v>74</v>
      </c>
      <c r="E13" s="30"/>
      <c r="F13" s="19" t="s">
        <v>26</v>
      </c>
      <c r="G13" s="16" t="str">
        <f>'G4'!$X$8</f>
        <v xml:space="preserve"> </v>
      </c>
      <c r="H13" s="16" t="str">
        <f>'G4'!$X$7</f>
        <v xml:space="preserve"> </v>
      </c>
      <c r="I13" s="21"/>
      <c r="K13" s="7">
        <v>8</v>
      </c>
      <c r="L13" s="35">
        <v>9</v>
      </c>
      <c r="M13" s="31" t="s">
        <v>66</v>
      </c>
      <c r="N13" s="2"/>
      <c r="O13" s="6"/>
    </row>
    <row r="14" spans="1:16" ht="22.5" customHeight="1" x14ac:dyDescent="0.2">
      <c r="A14" s="9">
        <v>9</v>
      </c>
      <c r="B14" s="32">
        <v>45068</v>
      </c>
      <c r="C14" s="33">
        <v>0.75</v>
      </c>
      <c r="D14" s="30" t="s">
        <v>49</v>
      </c>
      <c r="E14" s="30"/>
      <c r="F14" s="19" t="s">
        <v>26</v>
      </c>
      <c r="G14" s="16" t="str">
        <f>'G4'!$X$8</f>
        <v xml:space="preserve"> </v>
      </c>
      <c r="H14" s="16" t="str">
        <f>'G4'!$X$7</f>
        <v xml:space="preserve"> </v>
      </c>
      <c r="I14" s="29"/>
      <c r="K14" s="7">
        <v>9</v>
      </c>
      <c r="L14" s="35">
        <v>13</v>
      </c>
      <c r="M14" s="31" t="s">
        <v>85</v>
      </c>
      <c r="N14" s="2"/>
      <c r="O14" s="6"/>
    </row>
    <row r="15" spans="1:16" ht="22.5" customHeight="1" x14ac:dyDescent="0.2">
      <c r="A15" s="9">
        <v>10</v>
      </c>
      <c r="B15" s="32">
        <v>45075</v>
      </c>
      <c r="C15" s="33">
        <v>0.75</v>
      </c>
      <c r="D15" s="30" t="s">
        <v>50</v>
      </c>
      <c r="E15" s="30"/>
      <c r="F15" s="19" t="s">
        <v>26</v>
      </c>
      <c r="G15" s="16" t="str">
        <f>'G4'!$X$8</f>
        <v xml:space="preserve"> </v>
      </c>
      <c r="H15" s="16" t="str">
        <f>'G4'!$X$7</f>
        <v xml:space="preserve"> </v>
      </c>
      <c r="I15" s="22"/>
      <c r="K15" s="7">
        <v>10</v>
      </c>
      <c r="L15" s="35">
        <v>14</v>
      </c>
      <c r="M15" s="31" t="s">
        <v>68</v>
      </c>
      <c r="N15" s="2"/>
      <c r="O15" s="6"/>
    </row>
    <row r="16" spans="1:16" ht="22.5" customHeight="1" x14ac:dyDescent="0.2">
      <c r="A16" s="9">
        <v>11</v>
      </c>
      <c r="B16" s="32">
        <v>45082</v>
      </c>
      <c r="C16" s="33">
        <v>0.75</v>
      </c>
      <c r="D16" s="30" t="s">
        <v>51</v>
      </c>
      <c r="E16" s="30"/>
      <c r="F16" s="19" t="s">
        <v>26</v>
      </c>
      <c r="G16" s="16" t="str">
        <f>'G4'!$X$8</f>
        <v xml:space="preserve"> </v>
      </c>
      <c r="H16" s="16" t="str">
        <f>'G4'!$X$7</f>
        <v xml:space="preserve"> </v>
      </c>
      <c r="I16" s="23"/>
      <c r="K16" s="7">
        <v>11</v>
      </c>
      <c r="L16" s="35">
        <v>16</v>
      </c>
      <c r="M16" s="31" t="s">
        <v>69</v>
      </c>
      <c r="O16" s="6"/>
    </row>
    <row r="17" spans="1:15" ht="22.5" customHeight="1" x14ac:dyDescent="0.2">
      <c r="A17" s="9">
        <v>12</v>
      </c>
      <c r="B17" s="32">
        <v>45089</v>
      </c>
      <c r="C17" s="33">
        <v>0.75</v>
      </c>
      <c r="D17" s="30" t="s">
        <v>52</v>
      </c>
      <c r="E17" s="34"/>
      <c r="F17" s="19" t="s">
        <v>26</v>
      </c>
      <c r="G17" s="16" t="str">
        <f>'G4'!$X$8</f>
        <v xml:space="preserve"> </v>
      </c>
      <c r="H17" s="16" t="str">
        <f>'G4'!$X$7</f>
        <v xml:space="preserve"> </v>
      </c>
      <c r="I17" s="11"/>
      <c r="K17" s="7">
        <v>12</v>
      </c>
      <c r="L17" s="35">
        <v>24</v>
      </c>
      <c r="M17" s="31" t="s">
        <v>70</v>
      </c>
      <c r="O17" s="6"/>
    </row>
    <row r="18" spans="1:15" ht="22.5" customHeight="1" x14ac:dyDescent="0.2">
      <c r="A18" s="9">
        <v>13</v>
      </c>
      <c r="B18" s="32">
        <v>45096</v>
      </c>
      <c r="C18" s="33">
        <v>0.5</v>
      </c>
      <c r="D18" s="30" t="s">
        <v>53</v>
      </c>
      <c r="E18" s="30"/>
      <c r="F18" s="13" t="s">
        <v>26</v>
      </c>
      <c r="G18" s="16" t="str">
        <f>'G4'!$X$8</f>
        <v xml:space="preserve"> </v>
      </c>
      <c r="H18" s="16" t="str">
        <f>'G4'!$X$7</f>
        <v xml:space="preserve"> </v>
      </c>
      <c r="I18" s="17"/>
      <c r="K18" s="7">
        <v>13</v>
      </c>
      <c r="L18" s="35"/>
      <c r="M18" s="31"/>
      <c r="O18" s="6"/>
    </row>
    <row r="19" spans="1:15" ht="22.5" customHeight="1" x14ac:dyDescent="0.2">
      <c r="K19" s="7">
        <v>14</v>
      </c>
      <c r="L19" s="35"/>
      <c r="M19" s="31"/>
      <c r="N19" s="25"/>
    </row>
    <row r="20" spans="1:15" ht="22.35" customHeight="1" x14ac:dyDescent="0.2">
      <c r="K20" s="7">
        <v>15</v>
      </c>
      <c r="L20" s="35"/>
      <c r="M20" s="31"/>
      <c r="N20" s="25"/>
    </row>
    <row r="21" spans="1:15" x14ac:dyDescent="0.2">
      <c r="M21" s="24"/>
      <c r="N21" s="2"/>
      <c r="O21" s="24"/>
    </row>
    <row r="22" spans="1:15" ht="15" x14ac:dyDescent="0.2">
      <c r="J22" s="12"/>
    </row>
    <row r="23" spans="1:15" ht="15" x14ac:dyDescent="0.2">
      <c r="J23" s="12"/>
      <c r="K23" s="12"/>
    </row>
    <row r="24" spans="1:15" ht="15" x14ac:dyDescent="0.2">
      <c r="K24" s="12"/>
    </row>
  </sheetData>
  <sortState xmlns:xlrd2="http://schemas.microsoft.com/office/spreadsheetml/2017/richdata2" ref="L6:P17">
    <sortCondition ref="L6:L17"/>
  </sortState>
  <mergeCells count="2">
    <mergeCell ref="D1:H1"/>
    <mergeCell ref="G4:I4"/>
  </mergeCells>
  <phoneticPr fontId="0" type="noConversion"/>
  <pageMargins left="0.75" right="0.75" top="1" bottom="1" header="0.5" footer="0.5"/>
  <pageSetup scale="96" orientation="landscape" horizontalDpi="4294967293" verticalDpi="4294967293" r:id="rId1"/>
  <headerFooter alignWithMargins="0">
    <oddFooter>&amp;L&amp;"Arial,Regular"&amp;8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9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45068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Seed 4 vs Seed 5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TKkwBlP81zPrQm34Px9PHw9VTe4PnV+JXf2lpT+v9Z8pV0xDCuB2T+fnedA5iNkOyrJ1kdmhFPzvMpdlJSJdyQ==" saltValue="oOk55JxSRzkPhYFjwklfmQ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79" priority="16" stopIfTrue="1" operator="equal">
      <formula>"LFC-Home"</formula>
    </cfRule>
    <cfRule type="cellIs" dxfId="78" priority="17" stopIfTrue="1" operator="equal">
      <formula>"UF-Home"</formula>
    </cfRule>
  </conditionalFormatting>
  <conditionalFormatting sqref="E11:K24">
    <cfRule type="containsText" dxfId="77" priority="15" stopIfTrue="1" operator="containsText" text="SIT">
      <formula>NOT(ISERROR(SEARCH("SIT",E11)))</formula>
    </cfRule>
  </conditionalFormatting>
  <conditionalFormatting sqref="E26:K26">
    <cfRule type="containsText" dxfId="76" priority="14" stopIfTrue="1" operator="containsText" text="SIT">
      <formula>NOT(ISERROR(SEARCH("SIT",E26)))</formula>
    </cfRule>
  </conditionalFormatting>
  <conditionalFormatting sqref="E27:K27">
    <cfRule type="containsText" dxfId="75" priority="12" operator="containsText" text="ERROR">
      <formula>NOT(ISERROR(SEARCH("ERROR",E27)))</formula>
    </cfRule>
    <cfRule type="containsText" dxfId="74" priority="13" operator="containsText" text="ERROR">
      <formula>NOT(ISERROR(SEARCH("ERROR",E27)))</formula>
    </cfRule>
  </conditionalFormatting>
  <conditionalFormatting sqref="E27:K27">
    <cfRule type="containsText" dxfId="73" priority="11" operator="containsText" text="ERROR">
      <formula>NOT(ISERROR(SEARCH("ERROR",E27)))</formula>
    </cfRule>
  </conditionalFormatting>
  <conditionalFormatting sqref="E32:K42">
    <cfRule type="cellIs" dxfId="72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71" priority="5" operator="equal">
      <formula>"Sit"</formula>
    </cfRule>
    <cfRule type="cellIs" dxfId="70" priority="6" operator="equal">
      <formula>"Sit"</formula>
    </cfRule>
    <cfRule type="cellIs" dxfId="69" priority="7" operator="equal">
      <formula>1.5</formula>
    </cfRule>
    <cfRule type="cellIs" dxfId="68" priority="8" operator="equal">
      <formula>"Sit"</formula>
    </cfRule>
  </conditionalFormatting>
  <conditionalFormatting sqref="Q24:W25">
    <cfRule type="cellIs" dxfId="67" priority="1" operator="equal">
      <formula>"Sit"</formula>
    </cfRule>
    <cfRule type="cellIs" dxfId="66" priority="2" operator="equal">
      <formula>"Sit"</formula>
    </cfRule>
    <cfRule type="cellIs" dxfId="65" priority="3" operator="equal">
      <formula>1.5</formula>
    </cfRule>
    <cfRule type="cellIs" dxfId="64" priority="4" operator="equal">
      <formula>"Sit"</formula>
    </cfRule>
  </conditionalFormatting>
  <pageMargins left="1.1000000000000001" right="0" top="1" bottom="0" header="0" footer="0"/>
  <pageSetup orientation="landscape" horizontalDpi="4294967293" verticalDpi="4294967293" r:id="rId1"/>
  <headerFooter alignWithMargins="0">
    <oddFooter>&amp;L&amp;"Arial,Regular"&amp;8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58"/>
    <col min="2" max="2" width="8.85546875" style="58" customWidth="1"/>
    <col min="3" max="3" width="15.140625" style="58" customWidth="1"/>
    <col min="4" max="4" width="22.28515625" style="58" bestFit="1" customWidth="1"/>
    <col min="5" max="10" width="7.42578125" style="58" customWidth="1"/>
    <col min="11" max="11" width="8.85546875" style="58" customWidth="1"/>
    <col min="12" max="12" width="12" style="57" bestFit="1" customWidth="1"/>
    <col min="13" max="13" width="8.85546875" style="55" customWidth="1"/>
    <col min="14" max="14" width="14.85546875" style="58" customWidth="1"/>
    <col min="15" max="15" width="15.140625" style="58" customWidth="1"/>
    <col min="16" max="16" width="26" style="58" customWidth="1"/>
    <col min="17" max="16384" width="8.85546875" style="58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10</v>
      </c>
      <c r="P4" s="38"/>
      <c r="Q4" s="38"/>
      <c r="R4" s="38"/>
      <c r="S4" s="38"/>
      <c r="T4" s="38"/>
      <c r="U4" s="38"/>
      <c r="V4" s="38"/>
      <c r="W4" s="38"/>
      <c r="X4" s="39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45075</v>
      </c>
      <c r="P5" s="38"/>
      <c r="Q5" s="38"/>
      <c r="R5" s="38"/>
      <c r="S5" s="38"/>
      <c r="T5" s="38"/>
      <c r="U5" s="38"/>
      <c r="V5" s="38"/>
      <c r="W5" s="38"/>
      <c r="X5" s="39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Seed 3 vs Seed 6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47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74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74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75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74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75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74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75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74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75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74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74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75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74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75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74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75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74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75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74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75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74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75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74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</row>
    <row r="29" spans="1:24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</row>
    <row r="31" spans="1:24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</row>
    <row r="32" spans="1:24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</row>
    <row r="33" spans="2:12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</row>
    <row r="34" spans="2:12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</row>
    <row r="35" spans="2:12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</row>
    <row r="36" spans="2:12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</row>
    <row r="37" spans="2:12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</row>
    <row r="38" spans="2:12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</row>
    <row r="39" spans="2:12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</row>
    <row r="40" spans="2:12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</row>
    <row r="41" spans="2:12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</row>
    <row r="42" spans="2:12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</row>
    <row r="43" spans="2:12" x14ac:dyDescent="0.2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2" x14ac:dyDescent="0.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2" x14ac:dyDescent="0.2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2" x14ac:dyDescent="0.2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2" x14ac:dyDescent="0.2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2" x14ac:dyDescent="0.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 x14ac:dyDescent="0.2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 x14ac:dyDescent="0.2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 x14ac:dyDescent="0.2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 x14ac:dyDescent="0.2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 x14ac:dyDescent="0.2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 x14ac:dyDescent="0.2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 x14ac:dyDescent="0.2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 x14ac:dyDescent="0.2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 x14ac:dyDescent="0.2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 x14ac:dyDescent="0.2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 x14ac:dyDescent="0.2">
      <c r="B64" s="79"/>
      <c r="C64" s="79"/>
      <c r="D64" s="79"/>
      <c r="E64" s="79"/>
      <c r="F64" s="79"/>
      <c r="G64" s="79"/>
      <c r="H64" s="79"/>
      <c r="I64" s="79"/>
      <c r="J64" s="79"/>
      <c r="K64" s="79"/>
    </row>
  </sheetData>
  <sheetProtection algorithmName="SHA-512" hashValue="BeaI7ctCInpGhsWx5in+MJ+xZhIrNK5tJ1vHB+Tk/rKVSNzdbd/Eb89ACLIBQkDBzW6FU3FS7wRXstL4ImxNnw==" saltValue="8v6CziLCa1/NyQOK6jJJEQ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63" priority="16" stopIfTrue="1" operator="equal">
      <formula>"LFC-Home"</formula>
    </cfRule>
    <cfRule type="cellIs" dxfId="62" priority="17" stopIfTrue="1" operator="equal">
      <formula>"UF-Home"</formula>
    </cfRule>
  </conditionalFormatting>
  <conditionalFormatting sqref="E11:K24">
    <cfRule type="containsText" dxfId="61" priority="15" stopIfTrue="1" operator="containsText" text="SIT">
      <formula>NOT(ISERROR(SEARCH("SIT",E11)))</formula>
    </cfRule>
  </conditionalFormatting>
  <conditionalFormatting sqref="E26:K26">
    <cfRule type="containsText" dxfId="60" priority="14" stopIfTrue="1" operator="containsText" text="SIT">
      <formula>NOT(ISERROR(SEARCH("SIT",E26)))</formula>
    </cfRule>
  </conditionalFormatting>
  <conditionalFormatting sqref="E27:K27">
    <cfRule type="containsText" dxfId="59" priority="12" operator="containsText" text="ERROR">
      <formula>NOT(ISERROR(SEARCH("ERROR",E27)))</formula>
    </cfRule>
    <cfRule type="containsText" dxfId="58" priority="13" operator="containsText" text="ERROR">
      <formula>NOT(ISERROR(SEARCH("ERROR",E27)))</formula>
    </cfRule>
  </conditionalFormatting>
  <conditionalFormatting sqref="E27:K27">
    <cfRule type="containsText" dxfId="57" priority="11" operator="containsText" text="ERROR">
      <formula>NOT(ISERROR(SEARCH("ERROR",E27)))</formula>
    </cfRule>
  </conditionalFormatting>
  <conditionalFormatting sqref="E32:K42">
    <cfRule type="cellIs" dxfId="56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55" priority="5" operator="equal">
      <formula>"Sit"</formula>
    </cfRule>
    <cfRule type="cellIs" dxfId="54" priority="6" operator="equal">
      <formula>"Sit"</formula>
    </cfRule>
    <cfRule type="cellIs" dxfId="53" priority="7" operator="equal">
      <formula>1.5</formula>
    </cfRule>
    <cfRule type="cellIs" dxfId="52" priority="8" operator="equal">
      <formula>"Sit"</formula>
    </cfRule>
  </conditionalFormatting>
  <conditionalFormatting sqref="Q24:W25">
    <cfRule type="cellIs" dxfId="51" priority="1" operator="equal">
      <formula>"Sit"</formula>
    </cfRule>
    <cfRule type="cellIs" dxfId="50" priority="2" operator="equal">
      <formula>"Sit"</formula>
    </cfRule>
    <cfRule type="cellIs" dxfId="49" priority="3" operator="equal">
      <formula>1.5</formula>
    </cfRule>
    <cfRule type="cellIs" dxfId="48" priority="4" operator="equal">
      <formula>"Sit"</formula>
    </cfRule>
  </conditionalFormatting>
  <pageMargins left="0.75" right="0.75" top="1" bottom="1" header="0.5" footer="0.5"/>
  <pageSetup orientation="portrait" r:id="rId1"/>
  <headerFooter alignWithMargins="0">
    <oddFooter>&amp;L&amp;"Arial,Regular"&amp;8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11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45082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Seed 1 vs Seed 4 / 5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W5kh9lH5XNXvCZbXpOF7nJ1hGYq+zidbza1HHmq8PGahb4TjmXX+wqCL5CBMc1rmYElpRabVBBUgZrm/TYFkvw==" saltValue="MMztjCdtoODuPrrNJdQELQ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47" priority="16" stopIfTrue="1" operator="equal">
      <formula>"LFC-Home"</formula>
    </cfRule>
    <cfRule type="cellIs" dxfId="46" priority="17" stopIfTrue="1" operator="equal">
      <formula>"UF-Home"</formula>
    </cfRule>
  </conditionalFormatting>
  <conditionalFormatting sqref="E11:K24">
    <cfRule type="containsText" dxfId="45" priority="15" stopIfTrue="1" operator="containsText" text="SIT">
      <formula>NOT(ISERROR(SEARCH("SIT",E11)))</formula>
    </cfRule>
  </conditionalFormatting>
  <conditionalFormatting sqref="E26:K26">
    <cfRule type="containsText" dxfId="44" priority="14" stopIfTrue="1" operator="containsText" text="SIT">
      <formula>NOT(ISERROR(SEARCH("SIT",E26)))</formula>
    </cfRule>
  </conditionalFormatting>
  <conditionalFormatting sqref="E27:K27">
    <cfRule type="containsText" dxfId="43" priority="12" operator="containsText" text="ERROR">
      <formula>NOT(ISERROR(SEARCH("ERROR",E27)))</formula>
    </cfRule>
    <cfRule type="containsText" dxfId="42" priority="13" operator="containsText" text="ERROR">
      <formula>NOT(ISERROR(SEARCH("ERROR",E27)))</formula>
    </cfRule>
  </conditionalFormatting>
  <conditionalFormatting sqref="E27:K27">
    <cfRule type="containsText" dxfId="41" priority="11" operator="containsText" text="ERROR">
      <formula>NOT(ISERROR(SEARCH("ERROR",E27)))</formula>
    </cfRule>
  </conditionalFormatting>
  <conditionalFormatting sqref="E32:K42">
    <cfRule type="cellIs" dxfId="40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39" priority="5" operator="equal">
      <formula>"Sit"</formula>
    </cfRule>
    <cfRule type="cellIs" dxfId="38" priority="6" operator="equal">
      <formula>"Sit"</formula>
    </cfRule>
    <cfRule type="cellIs" dxfId="37" priority="7" operator="equal">
      <formula>1.5</formula>
    </cfRule>
    <cfRule type="cellIs" dxfId="36" priority="8" operator="equal">
      <formula>"Sit"</formula>
    </cfRule>
  </conditionalFormatting>
  <conditionalFormatting sqref="Q24:W25">
    <cfRule type="cellIs" dxfId="35" priority="1" operator="equal">
      <formula>"Sit"</formula>
    </cfRule>
    <cfRule type="cellIs" dxfId="34" priority="2" operator="equal">
      <formula>"Sit"</formula>
    </cfRule>
    <cfRule type="cellIs" dxfId="33" priority="3" operator="equal">
      <formula>1.5</formula>
    </cfRule>
    <cfRule type="cellIs" dxfId="32" priority="4" operator="equal">
      <formula>"Sit"</formula>
    </cfRule>
  </conditionalFormatting>
  <pageMargins left="0.75" right="0.75" top="1" bottom="1" header="0.5" footer="0.5"/>
  <pageSetup orientation="portrait" r:id="rId1"/>
  <headerFooter alignWithMargins="0">
    <oddFooter>&amp;L&amp;"Arial,Regular"&amp;8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12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45089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Seed 2 vs Seed 3 / 6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RaUz7szD8LmRqOQAh0TA3n1VOLsfWQZUw6w/941Xetb4nJHb+s7XRpBxrh7aT/bXefIqhCawpCYN4ta9vai8sA==" saltValue="WFAYQF7IpXVVnOv54UCtQg==" spinCount="100000" sheet="1" objects="1" scenarios="1"/>
  <mergeCells count="7">
    <mergeCell ref="E30:K30"/>
    <mergeCell ref="N3:X3"/>
    <mergeCell ref="P6:X6"/>
    <mergeCell ref="E9:K9"/>
    <mergeCell ref="N9:P9"/>
    <mergeCell ref="Q9:W9"/>
    <mergeCell ref="O7:P7"/>
  </mergeCells>
  <conditionalFormatting sqref="O8">
    <cfRule type="cellIs" dxfId="31" priority="16" stopIfTrue="1" operator="equal">
      <formula>"LFC-Home"</formula>
    </cfRule>
    <cfRule type="cellIs" dxfId="30" priority="17" stopIfTrue="1" operator="equal">
      <formula>"UF-Home"</formula>
    </cfRule>
  </conditionalFormatting>
  <conditionalFormatting sqref="E11:K24">
    <cfRule type="containsText" dxfId="29" priority="15" stopIfTrue="1" operator="containsText" text="SIT">
      <formula>NOT(ISERROR(SEARCH("SIT",E11)))</formula>
    </cfRule>
  </conditionalFormatting>
  <conditionalFormatting sqref="E26:K26">
    <cfRule type="containsText" dxfId="28" priority="14" stopIfTrue="1" operator="containsText" text="SIT">
      <formula>NOT(ISERROR(SEARCH("SIT",E26)))</formula>
    </cfRule>
  </conditionalFormatting>
  <conditionalFormatting sqref="E27:K27">
    <cfRule type="containsText" dxfId="27" priority="12" operator="containsText" text="ERROR">
      <formula>NOT(ISERROR(SEARCH("ERROR",E27)))</formula>
    </cfRule>
    <cfRule type="containsText" dxfId="26" priority="13" operator="containsText" text="ERROR">
      <formula>NOT(ISERROR(SEARCH("ERROR",E27)))</formula>
    </cfRule>
  </conditionalFormatting>
  <conditionalFormatting sqref="E27:K27">
    <cfRule type="containsText" dxfId="25" priority="11" operator="containsText" text="ERROR">
      <formula>NOT(ISERROR(SEARCH("ERROR",E27)))</formula>
    </cfRule>
  </conditionalFormatting>
  <conditionalFormatting sqref="E32:K42">
    <cfRule type="cellIs" dxfId="24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23" priority="5" operator="equal">
      <formula>"Sit"</formula>
    </cfRule>
    <cfRule type="cellIs" dxfId="22" priority="6" operator="equal">
      <formula>"Sit"</formula>
    </cfRule>
    <cfRule type="cellIs" dxfId="21" priority="7" operator="equal">
      <formula>1.5</formula>
    </cfRule>
    <cfRule type="cellIs" dxfId="20" priority="8" operator="equal">
      <formula>"Sit"</formula>
    </cfRule>
  </conditionalFormatting>
  <conditionalFormatting sqref="Q24:W25">
    <cfRule type="cellIs" dxfId="19" priority="1" operator="equal">
      <formula>"Sit"</formula>
    </cfRule>
    <cfRule type="cellIs" dxfId="18" priority="2" operator="equal">
      <formula>"Sit"</formula>
    </cfRule>
    <cfRule type="cellIs" dxfId="17" priority="3" operator="equal">
      <formula>1.5</formula>
    </cfRule>
    <cfRule type="cellIs" dxfId="16" priority="4" operator="equal">
      <formula>"Sit"</formula>
    </cfRule>
  </conditionalFormatting>
  <pageMargins left="0.75" right="0.75" top="1" bottom="1" header="0.5" footer="0.5"/>
  <pageSetup orientation="portrait" r:id="rId1"/>
  <headerFooter alignWithMargins="0">
    <oddFooter>&amp;L&amp;"Arial,Regular"&amp;8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13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45096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Seed 1/4/5 vs Seed 2/3/6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DzgG+PAxRa+oug9iRWJ5+iXBEPwtaNQxOJyntMFhHezmfTJ8bPdUxiOHkSg+T8VdR8n2Kp5qHgR/tRBwMy6XMA==" saltValue="LSmMTHOQMqB40nBTmFHVkg==" spinCount="100000" sheet="1" objects="1" scenarios="1"/>
  <mergeCells count="7">
    <mergeCell ref="E30:K30"/>
    <mergeCell ref="N3:X3"/>
    <mergeCell ref="P6:X6"/>
    <mergeCell ref="E9:K9"/>
    <mergeCell ref="N9:P9"/>
    <mergeCell ref="Q9:W9"/>
    <mergeCell ref="O7:P7"/>
  </mergeCells>
  <conditionalFormatting sqref="O8">
    <cfRule type="cellIs" dxfId="15" priority="16" stopIfTrue="1" operator="equal">
      <formula>"LFC-Home"</formula>
    </cfRule>
    <cfRule type="cellIs" dxfId="14" priority="17" stopIfTrue="1" operator="equal">
      <formula>"UF-Home"</formula>
    </cfRule>
  </conditionalFormatting>
  <conditionalFormatting sqref="E11:K24">
    <cfRule type="containsText" dxfId="13" priority="15" stopIfTrue="1" operator="containsText" text="SIT">
      <formula>NOT(ISERROR(SEARCH("SIT",E11)))</formula>
    </cfRule>
  </conditionalFormatting>
  <conditionalFormatting sqref="E26:K26">
    <cfRule type="containsText" dxfId="12" priority="14" stopIfTrue="1" operator="containsText" text="SIT">
      <formula>NOT(ISERROR(SEARCH("SIT",E26)))</formula>
    </cfRule>
  </conditionalFormatting>
  <conditionalFormatting sqref="E27:K27">
    <cfRule type="containsText" dxfId="11" priority="12" operator="containsText" text="ERROR">
      <formula>NOT(ISERROR(SEARCH("ERROR",E27)))</formula>
    </cfRule>
    <cfRule type="containsText" dxfId="10" priority="13" operator="containsText" text="ERROR">
      <formula>NOT(ISERROR(SEARCH("ERROR",E27)))</formula>
    </cfRule>
  </conditionalFormatting>
  <conditionalFormatting sqref="E27:K27">
    <cfRule type="containsText" dxfId="9" priority="11" operator="containsText" text="ERROR">
      <formula>NOT(ISERROR(SEARCH("ERROR",E27)))</formula>
    </cfRule>
  </conditionalFormatting>
  <conditionalFormatting sqref="E32:K42">
    <cfRule type="cellIs" dxfId="8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7" priority="5" operator="equal">
      <formula>"Sit"</formula>
    </cfRule>
    <cfRule type="cellIs" dxfId="6" priority="6" operator="equal">
      <formula>"Sit"</formula>
    </cfRule>
    <cfRule type="cellIs" dxfId="5" priority="7" operator="equal">
      <formula>1.5</formula>
    </cfRule>
    <cfRule type="cellIs" dxfId="4" priority="8" operator="equal">
      <formula>"Sit"</formula>
    </cfRule>
  </conditionalFormatting>
  <conditionalFormatting sqref="Q24:W25">
    <cfRule type="cellIs" dxfId="3" priority="1" operator="equal">
      <formula>"Sit"</formula>
    </cfRule>
    <cfRule type="cellIs" dxfId="2" priority="2" operator="equal">
      <formula>"Sit"</formula>
    </cfRule>
    <cfRule type="cellIs" dxfId="1" priority="3" operator="equal">
      <formula>1.5</formula>
    </cfRule>
    <cfRule type="cellIs" dxfId="0" priority="4" operator="equal">
      <formula>"Sit"</formula>
    </cfRule>
  </conditionalFormatting>
  <pageMargins left="0.75" right="0.75" top="1" bottom="1" header="0.5" footer="0.5"/>
  <pageSetup orientation="landscape" r:id="rId1"/>
  <headerFooter alignWithMargins="0">
    <oddFooter>&amp;L&amp;"Arial,Regular"&amp;8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57E2A-A455-4939-8E27-669788C51DB1}">
  <sheetPr>
    <pageSetUpPr fitToPage="1"/>
  </sheetPr>
  <dimension ref="A1:J19"/>
  <sheetViews>
    <sheetView workbookViewId="0">
      <selection sqref="A1:C1"/>
    </sheetView>
  </sheetViews>
  <sheetFormatPr defaultRowHeight="27.75" customHeight="1" x14ac:dyDescent="0.25"/>
  <cols>
    <col min="1" max="1" width="15.140625" style="124" bestFit="1" customWidth="1"/>
    <col min="2" max="2" width="12.85546875" style="124" customWidth="1"/>
    <col min="3" max="3" width="26.140625" style="124" customWidth="1"/>
    <col min="4" max="10" width="11.42578125" style="124" customWidth="1"/>
    <col min="11" max="16384" width="9.140625" style="124"/>
  </cols>
  <sheetData>
    <row r="1" spans="1:10" ht="27.75" customHeight="1" x14ac:dyDescent="0.35">
      <c r="A1" s="139" t="s">
        <v>89</v>
      </c>
      <c r="B1" s="139"/>
      <c r="C1" s="139"/>
      <c r="D1" s="139" t="s">
        <v>88</v>
      </c>
      <c r="E1" s="139"/>
      <c r="F1" s="139"/>
      <c r="G1" s="139"/>
      <c r="H1" s="138" t="s">
        <v>87</v>
      </c>
      <c r="I1" s="138"/>
      <c r="J1" s="138"/>
    </row>
    <row r="2" spans="1:10" ht="27.75" customHeight="1" x14ac:dyDescent="0.35">
      <c r="A2" s="128" t="s">
        <v>9</v>
      </c>
      <c r="B2" s="134"/>
      <c r="C2" s="133"/>
      <c r="D2" s="132"/>
      <c r="E2" s="132"/>
      <c r="F2" s="132"/>
      <c r="G2" s="132"/>
      <c r="H2" s="137"/>
      <c r="I2" s="137"/>
      <c r="J2" s="136"/>
    </row>
    <row r="3" spans="1:10" ht="27.75" customHeight="1" x14ac:dyDescent="0.35">
      <c r="A3" s="128" t="s">
        <v>20</v>
      </c>
      <c r="B3" s="134"/>
      <c r="C3" s="133"/>
      <c r="D3" s="132"/>
      <c r="E3" s="132"/>
      <c r="F3" s="132"/>
      <c r="G3" s="132"/>
      <c r="H3" s="132"/>
      <c r="I3" s="132"/>
      <c r="J3" s="135"/>
    </row>
    <row r="4" spans="1:10" ht="27.75" customHeight="1" x14ac:dyDescent="0.35">
      <c r="A4" s="128" t="s">
        <v>86</v>
      </c>
      <c r="B4" s="134"/>
      <c r="C4" s="133"/>
      <c r="D4" s="132"/>
      <c r="E4" s="131"/>
      <c r="F4" s="131"/>
      <c r="G4" s="131"/>
      <c r="H4" s="131"/>
      <c r="I4" s="131"/>
      <c r="J4" s="130"/>
    </row>
    <row r="5" spans="1:10" ht="27.75" customHeight="1" x14ac:dyDescent="0.35">
      <c r="A5" s="128" t="s">
        <v>14</v>
      </c>
      <c r="B5" s="128" t="s">
        <v>0</v>
      </c>
      <c r="C5" s="128" t="s">
        <v>1</v>
      </c>
      <c r="D5" s="127">
        <v>1</v>
      </c>
      <c r="E5" s="129">
        <v>2</v>
      </c>
      <c r="F5" s="129">
        <v>3</v>
      </c>
      <c r="G5" s="129">
        <v>4</v>
      </c>
      <c r="H5" s="129">
        <v>5</v>
      </c>
      <c r="I5" s="129">
        <v>6</v>
      </c>
      <c r="J5" s="129">
        <v>7</v>
      </c>
    </row>
    <row r="6" spans="1:10" ht="27.75" customHeight="1" x14ac:dyDescent="0.35">
      <c r="A6" s="127">
        <v>1</v>
      </c>
      <c r="B6" s="128"/>
      <c r="C6" s="128"/>
      <c r="D6" s="127"/>
      <c r="E6" s="127"/>
      <c r="F6" s="127"/>
      <c r="G6" s="127"/>
      <c r="H6" s="127"/>
      <c r="I6" s="127"/>
      <c r="J6" s="127"/>
    </row>
    <row r="7" spans="1:10" ht="27.75" customHeight="1" x14ac:dyDescent="0.35">
      <c r="A7" s="127">
        <v>2</v>
      </c>
      <c r="B7" s="128"/>
      <c r="C7" s="128"/>
      <c r="D7" s="127"/>
      <c r="E7" s="127"/>
      <c r="F7" s="127"/>
      <c r="G7" s="127"/>
      <c r="H7" s="127"/>
      <c r="I7" s="127"/>
      <c r="J7" s="127"/>
    </row>
    <row r="8" spans="1:10" ht="27.75" customHeight="1" x14ac:dyDescent="0.35">
      <c r="A8" s="127">
        <v>3</v>
      </c>
      <c r="B8" s="128"/>
      <c r="C8" s="128"/>
      <c r="D8" s="127"/>
      <c r="E8" s="127"/>
      <c r="F8" s="127"/>
      <c r="G8" s="127"/>
      <c r="H8" s="127"/>
      <c r="I8" s="127"/>
      <c r="J8" s="127"/>
    </row>
    <row r="9" spans="1:10" ht="27.75" customHeight="1" x14ac:dyDescent="0.35">
      <c r="A9" s="127">
        <v>4</v>
      </c>
      <c r="B9" s="128"/>
      <c r="C9" s="128"/>
      <c r="D9" s="127"/>
      <c r="E9" s="127"/>
      <c r="F9" s="127"/>
      <c r="G9" s="127"/>
      <c r="H9" s="127"/>
      <c r="I9" s="127"/>
      <c r="J9" s="127"/>
    </row>
    <row r="10" spans="1:10" ht="27.75" customHeight="1" x14ac:dyDescent="0.35">
      <c r="A10" s="127">
        <v>5</v>
      </c>
      <c r="B10" s="128"/>
      <c r="C10" s="128"/>
      <c r="D10" s="127"/>
      <c r="E10" s="127"/>
      <c r="F10" s="127"/>
      <c r="G10" s="127"/>
      <c r="H10" s="127"/>
      <c r="I10" s="127"/>
      <c r="J10" s="127"/>
    </row>
    <row r="11" spans="1:10" ht="27.75" customHeight="1" x14ac:dyDescent="0.35">
      <c r="A11" s="127">
        <v>6</v>
      </c>
      <c r="B11" s="128"/>
      <c r="C11" s="128"/>
      <c r="D11" s="127"/>
      <c r="E11" s="127"/>
      <c r="F11" s="127"/>
      <c r="G11" s="127"/>
      <c r="H11" s="127"/>
      <c r="I11" s="127"/>
      <c r="J11" s="127"/>
    </row>
    <row r="12" spans="1:10" ht="27.75" customHeight="1" x14ac:dyDescent="0.35">
      <c r="A12" s="127">
        <v>7</v>
      </c>
      <c r="B12" s="128"/>
      <c r="C12" s="128"/>
      <c r="D12" s="127"/>
      <c r="E12" s="127"/>
      <c r="F12" s="127"/>
      <c r="G12" s="127"/>
      <c r="H12" s="127"/>
      <c r="I12" s="127"/>
      <c r="J12" s="127"/>
    </row>
    <row r="13" spans="1:10" ht="27.75" customHeight="1" x14ac:dyDescent="0.35">
      <c r="A13" s="127">
        <v>8</v>
      </c>
      <c r="B13" s="128"/>
      <c r="C13" s="128"/>
      <c r="D13" s="127"/>
      <c r="E13" s="127"/>
      <c r="F13" s="127"/>
      <c r="G13" s="127"/>
      <c r="H13" s="127"/>
      <c r="I13" s="127"/>
      <c r="J13" s="127"/>
    </row>
    <row r="14" spans="1:10" ht="27.75" customHeight="1" x14ac:dyDescent="0.35">
      <c r="A14" s="127">
        <v>9</v>
      </c>
      <c r="B14" s="128"/>
      <c r="C14" s="128"/>
      <c r="D14" s="127"/>
      <c r="E14" s="127"/>
      <c r="F14" s="127"/>
      <c r="G14" s="127"/>
      <c r="H14" s="127"/>
      <c r="I14" s="127"/>
      <c r="J14" s="127"/>
    </row>
    <row r="15" spans="1:10" ht="27.75" customHeight="1" x14ac:dyDescent="0.35">
      <c r="A15" s="127">
        <v>10</v>
      </c>
      <c r="B15" s="128"/>
      <c r="C15" s="128"/>
      <c r="D15" s="127"/>
      <c r="E15" s="127"/>
      <c r="F15" s="127"/>
      <c r="G15" s="127"/>
      <c r="H15" s="127"/>
      <c r="I15" s="127"/>
      <c r="J15" s="127"/>
    </row>
    <row r="16" spans="1:10" ht="27.75" customHeight="1" x14ac:dyDescent="0.35">
      <c r="A16" s="127">
        <v>11</v>
      </c>
      <c r="B16" s="128"/>
      <c r="C16" s="128"/>
      <c r="D16" s="127"/>
      <c r="E16" s="127"/>
      <c r="F16" s="127"/>
      <c r="G16" s="127"/>
      <c r="H16" s="127"/>
      <c r="I16" s="127"/>
      <c r="J16" s="127"/>
    </row>
    <row r="17" spans="1:10" ht="27.75" customHeight="1" x14ac:dyDescent="0.35">
      <c r="A17" s="127">
        <v>12</v>
      </c>
      <c r="B17" s="128"/>
      <c r="C17" s="128"/>
      <c r="D17" s="127"/>
      <c r="E17" s="127"/>
      <c r="F17" s="127"/>
      <c r="G17" s="127"/>
      <c r="H17" s="127"/>
      <c r="I17" s="127"/>
      <c r="J17" s="127"/>
    </row>
    <row r="18" spans="1:10" ht="27.75" customHeight="1" x14ac:dyDescent="0.35">
      <c r="A18" s="127">
        <v>13</v>
      </c>
      <c r="B18" s="126"/>
      <c r="C18" s="126"/>
      <c r="D18" s="125"/>
      <c r="E18" s="125"/>
      <c r="F18" s="125"/>
      <c r="G18" s="125"/>
      <c r="H18" s="125"/>
      <c r="I18" s="125"/>
      <c r="J18" s="125"/>
    </row>
    <row r="19" spans="1:10" ht="27.75" customHeight="1" x14ac:dyDescent="0.35">
      <c r="A19" s="127">
        <v>14</v>
      </c>
      <c r="B19" s="126"/>
      <c r="C19" s="126"/>
      <c r="D19" s="125"/>
      <c r="E19" s="125"/>
      <c r="F19" s="125"/>
      <c r="G19" s="125"/>
      <c r="H19" s="125"/>
      <c r="I19" s="125"/>
      <c r="J19" s="125"/>
    </row>
  </sheetData>
  <mergeCells count="6">
    <mergeCell ref="B2:C2"/>
    <mergeCell ref="B3:C3"/>
    <mergeCell ref="B4:C4"/>
    <mergeCell ref="A1:C1"/>
    <mergeCell ref="D1:G1"/>
    <mergeCell ref="H1:J1"/>
  </mergeCells>
  <pageMargins left="0.7" right="0.7" top="0.75" bottom="0.75" header="0.3" footer="0.3"/>
  <pageSetup scale="9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3"/>
  <sheetViews>
    <sheetView zoomScale="70" zoomScaleNormal="70" workbookViewId="0"/>
  </sheetViews>
  <sheetFormatPr defaultColWidth="8.85546875" defaultRowHeight="12.75" x14ac:dyDescent="0.2"/>
  <cols>
    <col min="1" max="1" width="8.85546875" style="58"/>
    <col min="2" max="2" width="8.85546875" style="58" customWidth="1"/>
    <col min="3" max="3" width="15.140625" style="58" customWidth="1"/>
    <col min="4" max="4" width="22.28515625" style="58" bestFit="1" customWidth="1"/>
    <col min="5" max="10" width="7.42578125" style="58" customWidth="1"/>
    <col min="11" max="11" width="8.85546875" style="58" customWidth="1"/>
    <col min="12" max="12" width="12" style="57" customWidth="1"/>
    <col min="13" max="13" width="8.85546875" style="55" customWidth="1"/>
    <col min="14" max="14" width="14.85546875" style="58" customWidth="1"/>
    <col min="15" max="15" width="15.140625" style="57" customWidth="1"/>
    <col min="16" max="16" width="26.140625" style="58" customWidth="1"/>
    <col min="17" max="16384" width="8.85546875" style="58"/>
  </cols>
  <sheetData>
    <row r="1" spans="1:24" ht="22.9" customHeight="1" x14ac:dyDescent="0.2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N1" s="56" t="s">
        <v>57</v>
      </c>
    </row>
    <row r="2" spans="1:24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</row>
    <row r="3" spans="1:24" ht="22.9" customHeight="1" x14ac:dyDescent="0.3">
      <c r="A3" s="52" t="s">
        <v>29</v>
      </c>
      <c r="B3" s="52" t="s">
        <v>35</v>
      </c>
      <c r="C3" s="62"/>
      <c r="D3" s="62"/>
      <c r="E3" s="62"/>
      <c r="F3" s="62"/>
      <c r="G3" s="62"/>
      <c r="H3" s="62"/>
      <c r="I3" s="62"/>
      <c r="J3" s="62"/>
      <c r="K3" s="53"/>
      <c r="L3" s="54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63"/>
      <c r="D4" s="63"/>
      <c r="E4" s="53"/>
      <c r="F4" s="53"/>
      <c r="G4" s="53"/>
      <c r="H4" s="53"/>
      <c r="I4" s="53"/>
      <c r="J4" s="53"/>
      <c r="K4" s="53"/>
      <c r="L4" s="54"/>
      <c r="N4" s="37" t="s">
        <v>10</v>
      </c>
      <c r="O4" s="37">
        <v>1</v>
      </c>
      <c r="P4" s="38"/>
      <c r="Q4" s="38"/>
      <c r="R4" s="38"/>
      <c r="S4" s="38"/>
      <c r="T4" s="38"/>
      <c r="U4" s="38"/>
      <c r="V4" s="38"/>
      <c r="W4" s="38"/>
      <c r="X4" s="39"/>
    </row>
    <row r="5" spans="1:24" ht="22.9" customHeight="1" x14ac:dyDescent="0.2">
      <c r="A5" s="52" t="s">
        <v>30</v>
      </c>
      <c r="B5" s="52" t="s">
        <v>41</v>
      </c>
      <c r="C5" s="63"/>
      <c r="D5" s="64"/>
      <c r="E5" s="53"/>
      <c r="F5" s="53"/>
      <c r="G5" s="53"/>
      <c r="H5" s="53"/>
      <c r="I5" s="53"/>
      <c r="J5" s="53"/>
      <c r="K5" s="53"/>
      <c r="L5" s="54"/>
      <c r="N5" s="40" t="s">
        <v>9</v>
      </c>
      <c r="O5" s="41">
        <f>VLOOKUP($O$4,'Game Schedule &amp; Roster'!$A$6:$F$18,2)</f>
        <v>45012</v>
      </c>
      <c r="P5" s="38"/>
      <c r="Q5" s="38"/>
      <c r="R5" s="38"/>
      <c r="S5" s="38"/>
      <c r="T5" s="38"/>
      <c r="U5" s="38"/>
      <c r="V5" s="38"/>
      <c r="W5" s="38"/>
      <c r="X5" s="39"/>
    </row>
    <row r="6" spans="1:24" ht="22.9" customHeight="1" x14ac:dyDescent="0.35">
      <c r="A6" s="52" t="s">
        <v>31</v>
      </c>
      <c r="B6" s="52" t="s">
        <v>42</v>
      </c>
      <c r="C6" s="63"/>
      <c r="D6" s="65"/>
      <c r="E6" s="53"/>
      <c r="F6" s="53"/>
      <c r="G6" s="53"/>
      <c r="H6" s="53"/>
      <c r="I6" s="53"/>
      <c r="J6" s="53"/>
      <c r="K6" s="53"/>
      <c r="L6" s="54"/>
      <c r="N6" s="40" t="s">
        <v>20</v>
      </c>
      <c r="O6" s="42">
        <f>VLOOKUP($O$4,'Game Schedule &amp; Roster'!$A$6:$F$18,3)</f>
        <v>0.75</v>
      </c>
      <c r="P6" s="119" t="s">
        <v>27</v>
      </c>
      <c r="Q6" s="119"/>
      <c r="R6" s="119"/>
      <c r="S6" s="119"/>
      <c r="T6" s="119"/>
      <c r="U6" s="119"/>
      <c r="V6" s="119"/>
      <c r="W6" s="119"/>
      <c r="X6" s="119"/>
    </row>
    <row r="7" spans="1:24" ht="22.9" customHeight="1" x14ac:dyDescent="0.3">
      <c r="A7" s="53"/>
      <c r="B7" s="52" t="s">
        <v>32</v>
      </c>
      <c r="C7" s="63"/>
      <c r="D7" s="66"/>
      <c r="E7" s="53"/>
      <c r="F7" s="53"/>
      <c r="G7" s="53"/>
      <c r="H7" s="53"/>
      <c r="I7" s="53"/>
      <c r="J7" s="53"/>
      <c r="K7" s="53"/>
      <c r="L7" s="54"/>
      <c r="N7" s="40" t="s">
        <v>8</v>
      </c>
      <c r="O7" s="120" t="str">
        <f>VLOOKUP($O$4,'Game Schedule &amp; Roster'!$A$6:$F$18,4)</f>
        <v>Yankees</v>
      </c>
      <c r="P7" s="121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63"/>
      <c r="D8" s="66"/>
      <c r="E8" s="53"/>
      <c r="F8" s="53"/>
      <c r="G8" s="53"/>
      <c r="H8" s="53"/>
      <c r="I8" s="53"/>
      <c r="J8" s="53"/>
      <c r="K8" s="53"/>
      <c r="L8" s="54"/>
      <c r="N8" s="40" t="s">
        <v>45</v>
      </c>
      <c r="O8" s="45" t="str">
        <f>CONCATENATE(VLOOKUP($O$4,'Game Schedule &amp; Roster'!$A$6:$F$18,6),"-",VLOOKUP($O$4,'Game Schedule &amp; Roster'!$A$6:$F$18,5))</f>
        <v xml:space="preserve">RR-Home </v>
      </c>
      <c r="P8" s="46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47"/>
    </row>
    <row r="10" spans="1:24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N10" s="48" t="s">
        <v>14</v>
      </c>
      <c r="O10" s="48" t="s">
        <v>0</v>
      </c>
      <c r="P10" s="48" t="s">
        <v>1</v>
      </c>
      <c r="Q10" s="48">
        <v>1</v>
      </c>
      <c r="R10" s="48">
        <v>2</v>
      </c>
      <c r="S10" s="48">
        <v>3</v>
      </c>
      <c r="T10" s="48">
        <v>4</v>
      </c>
      <c r="U10" s="48">
        <v>5</v>
      </c>
      <c r="V10" s="48">
        <v>6</v>
      </c>
      <c r="W10" s="48">
        <v>7</v>
      </c>
      <c r="X10" s="49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 t="s">
        <v>7</v>
      </c>
      <c r="F11" s="72" t="s">
        <v>7</v>
      </c>
      <c r="G11" s="72" t="s">
        <v>47</v>
      </c>
      <c r="H11" s="72" t="s">
        <v>7</v>
      </c>
      <c r="I11" s="72" t="s">
        <v>7</v>
      </c>
      <c r="J11" s="72" t="s">
        <v>7</v>
      </c>
      <c r="K11" s="72" t="s">
        <v>7</v>
      </c>
      <c r="L11" s="71">
        <f>COUNTIF($E11:$K11,"Sit")</f>
        <v>1</v>
      </c>
      <c r="M11" s="74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3</v>
      </c>
      <c r="R11" s="50">
        <f>VLOOKUP($N11,$B$11:$K$24,5,FALSE)</f>
        <v>3</v>
      </c>
      <c r="S11" s="50">
        <f>VLOOKUP($N11,$B$11:$K$24,6,FALSE)</f>
        <v>3</v>
      </c>
      <c r="T11" s="50">
        <f>VLOOKUP($N11,$B$11:$K$24,7,FALSE)</f>
        <v>3</v>
      </c>
      <c r="U11" s="50">
        <f>VLOOKUP($N11,$B$11:$K$24,8,FALSE)</f>
        <v>3</v>
      </c>
      <c r="V11" s="50">
        <f>VLOOKUP($N11,$B$11:$K$24,9,FALSE)</f>
        <v>3</v>
      </c>
      <c r="W11" s="50">
        <f>VLOOKUP($N11,$B$11:$K$24,10,FALSE)</f>
        <v>3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 t="s">
        <v>5</v>
      </c>
      <c r="F12" s="72" t="s">
        <v>5</v>
      </c>
      <c r="G12" s="72" t="s">
        <v>5</v>
      </c>
      <c r="H12" s="72" t="s">
        <v>5</v>
      </c>
      <c r="I12" s="72" t="s">
        <v>5</v>
      </c>
      <c r="J12" s="72" t="s">
        <v>5</v>
      </c>
      <c r="K12" s="72" t="s">
        <v>5</v>
      </c>
      <c r="L12" s="71">
        <f t="shared" ref="L12:L26" si="0">COUNTIF($E12:$K12,"Sit")</f>
        <v>0</v>
      </c>
      <c r="M12" s="74"/>
      <c r="N12" s="50">
        <v>2</v>
      </c>
      <c r="O12" s="50" t="str">
        <f t="shared" ref="O12:O26" si="1">VLOOKUP($N12,$B$11:$D$26,2,FALSE)</f>
        <v>SUB</v>
      </c>
      <c r="P12" s="51" t="str">
        <f t="shared" ref="P12:P26" si="2">VLOOKUP($N12,$B$11:$D$26,3,FALSE)</f>
        <v>Alex Rodriguez</v>
      </c>
      <c r="Q12" s="50" t="str">
        <f t="shared" ref="Q12:Q22" si="3">VLOOKUP($N12,$B$11:$K$24,4,FALSE)</f>
        <v>RF</v>
      </c>
      <c r="R12" s="50" t="str">
        <f t="shared" ref="R12:R24" si="4">VLOOKUP($N12,$B$11:$K$24,5,FALSE)</f>
        <v>SIT</v>
      </c>
      <c r="S12" s="50" t="str">
        <f t="shared" ref="S12:S24" si="5">VLOOKUP($N12,$B$11:$K$24,6,FALSE)</f>
        <v>RF</v>
      </c>
      <c r="T12" s="50" t="str">
        <f t="shared" ref="T12:T24" si="6">VLOOKUP($N12,$B$11:$K$24,7,FALSE)</f>
        <v>RF</v>
      </c>
      <c r="U12" s="50" t="str">
        <f t="shared" ref="U12:U24" si="7">VLOOKUP($N12,$B$11:$K$24,8,FALSE)</f>
        <v>RF</v>
      </c>
      <c r="V12" s="50" t="str">
        <f t="shared" ref="V12:V24" si="8">VLOOKUP($N12,$B$11:$K$24,9,FALSE)</f>
        <v>RF</v>
      </c>
      <c r="W12" s="50" t="str">
        <f t="shared" ref="W12:W24" si="9">VLOOKUP($N12,$B$11:$K$24,10,FALSE)</f>
        <v>RF</v>
      </c>
      <c r="X12" s="50">
        <f t="shared" ref="X12:X26" si="10">COUNTIF($Q12:$W12,"Sit")</f>
        <v>1</v>
      </c>
    </row>
    <row r="13" spans="1:24" s="75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>
        <v>2</v>
      </c>
      <c r="F13" s="72">
        <v>2</v>
      </c>
      <c r="G13" s="72">
        <v>2</v>
      </c>
      <c r="H13" s="72">
        <v>2</v>
      </c>
      <c r="I13" s="72">
        <v>2</v>
      </c>
      <c r="J13" s="72">
        <v>2</v>
      </c>
      <c r="K13" s="72">
        <v>2</v>
      </c>
      <c r="L13" s="71">
        <f>COUNTIF($E13:$K13,"Sit")</f>
        <v>0</v>
      </c>
      <c r="M13" s="74"/>
      <c r="N13" s="50">
        <v>3</v>
      </c>
      <c r="O13" s="50">
        <f t="shared" si="1"/>
        <v>24</v>
      </c>
      <c r="P13" s="51" t="str">
        <f t="shared" si="2"/>
        <v>Willie Mays</v>
      </c>
      <c r="Q13" s="50" t="str">
        <f t="shared" si="3"/>
        <v>ROV</v>
      </c>
      <c r="R13" s="50" t="str">
        <f t="shared" si="4"/>
        <v>ROV</v>
      </c>
      <c r="S13" s="50" t="str">
        <f t="shared" si="5"/>
        <v>ROV</v>
      </c>
      <c r="T13" s="50" t="str">
        <f t="shared" si="6"/>
        <v>ROV</v>
      </c>
      <c r="U13" s="50" t="str">
        <f t="shared" si="7"/>
        <v>ROV</v>
      </c>
      <c r="V13" s="50" t="str">
        <f t="shared" si="8"/>
        <v>SIT</v>
      </c>
      <c r="W13" s="50" t="str">
        <f t="shared" si="9"/>
        <v>ROV</v>
      </c>
      <c r="X13" s="50">
        <f t="shared" si="10"/>
        <v>1</v>
      </c>
    </row>
    <row r="14" spans="1:24" s="75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 t="s">
        <v>3</v>
      </c>
      <c r="F14" s="72" t="s">
        <v>3</v>
      </c>
      <c r="G14" s="72" t="s">
        <v>3</v>
      </c>
      <c r="H14" s="72" t="s">
        <v>3</v>
      </c>
      <c r="I14" s="72" t="s">
        <v>3</v>
      </c>
      <c r="J14" s="72" t="s">
        <v>3</v>
      </c>
      <c r="K14" s="72" t="s">
        <v>3</v>
      </c>
      <c r="L14" s="71">
        <f>COUNTIF($E14:$K14,"Sit")</f>
        <v>0</v>
      </c>
      <c r="M14" s="74"/>
      <c r="N14" s="50">
        <v>4</v>
      </c>
      <c r="O14" s="50">
        <f t="shared" si="1"/>
        <v>44</v>
      </c>
      <c r="P14" s="51" t="str">
        <f t="shared" si="2"/>
        <v>Hank Aaron</v>
      </c>
      <c r="Q14" s="50" t="str">
        <f t="shared" si="3"/>
        <v>LF</v>
      </c>
      <c r="R14" s="50" t="str">
        <f t="shared" si="4"/>
        <v>LF</v>
      </c>
      <c r="S14" s="50" t="str">
        <f t="shared" si="5"/>
        <v>SIT</v>
      </c>
      <c r="T14" s="50" t="str">
        <f t="shared" si="6"/>
        <v>LF</v>
      </c>
      <c r="U14" s="50" t="str">
        <f t="shared" si="7"/>
        <v>LF</v>
      </c>
      <c r="V14" s="50" t="str">
        <f t="shared" si="8"/>
        <v>LF</v>
      </c>
      <c r="W14" s="50" t="str">
        <f t="shared" si="9"/>
        <v>LF</v>
      </c>
      <c r="X14" s="50">
        <f t="shared" si="10"/>
        <v>1</v>
      </c>
    </row>
    <row r="15" spans="1:24" s="75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>
        <v>3</v>
      </c>
      <c r="F15" s="72">
        <v>3</v>
      </c>
      <c r="G15" s="72">
        <v>3</v>
      </c>
      <c r="H15" s="72">
        <v>3</v>
      </c>
      <c r="I15" s="72">
        <v>3</v>
      </c>
      <c r="J15" s="72">
        <v>3</v>
      </c>
      <c r="K15" s="72">
        <v>3</v>
      </c>
      <c r="L15" s="71">
        <f t="shared" si="0"/>
        <v>0</v>
      </c>
      <c r="M15" s="74"/>
      <c r="N15" s="50">
        <v>5</v>
      </c>
      <c r="O15" s="50">
        <f t="shared" si="1"/>
        <v>9</v>
      </c>
      <c r="P15" s="51" t="str">
        <f t="shared" si="2"/>
        <v>Ted Williams</v>
      </c>
      <c r="Q15" s="50" t="str">
        <f t="shared" si="3"/>
        <v>RCF</v>
      </c>
      <c r="R15" s="50" t="str">
        <f t="shared" si="4"/>
        <v>RCF</v>
      </c>
      <c r="S15" s="50" t="str">
        <f t="shared" si="5"/>
        <v>RCF</v>
      </c>
      <c r="T15" s="50" t="str">
        <f t="shared" si="6"/>
        <v>RCF</v>
      </c>
      <c r="U15" s="50" t="str">
        <f t="shared" si="7"/>
        <v>SIT</v>
      </c>
      <c r="V15" s="50" t="str">
        <f t="shared" si="8"/>
        <v>RCF</v>
      </c>
      <c r="W15" s="50" t="str">
        <f t="shared" si="9"/>
        <v>RCF</v>
      </c>
      <c r="X15" s="50">
        <f t="shared" si="10"/>
        <v>1</v>
      </c>
    </row>
    <row r="16" spans="1:24" s="75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>
        <v>1</v>
      </c>
      <c r="F16" s="72">
        <v>1</v>
      </c>
      <c r="G16" s="72">
        <v>1</v>
      </c>
      <c r="H16" s="72">
        <v>1</v>
      </c>
      <c r="I16" s="72">
        <v>1</v>
      </c>
      <c r="J16" s="72">
        <v>1</v>
      </c>
      <c r="K16" s="72">
        <v>1</v>
      </c>
      <c r="L16" s="71">
        <f t="shared" si="0"/>
        <v>0</v>
      </c>
      <c r="M16" s="74"/>
      <c r="N16" s="50">
        <v>6</v>
      </c>
      <c r="O16" s="50">
        <f t="shared" si="1"/>
        <v>14</v>
      </c>
      <c r="P16" s="51" t="str">
        <f t="shared" si="2"/>
        <v>Pete Rose</v>
      </c>
      <c r="Q16" s="50" t="str">
        <f t="shared" si="3"/>
        <v>C</v>
      </c>
      <c r="R16" s="50" t="str">
        <f t="shared" si="4"/>
        <v>C</v>
      </c>
      <c r="S16" s="50" t="str">
        <f t="shared" si="5"/>
        <v>C</v>
      </c>
      <c r="T16" s="50" t="str">
        <f t="shared" si="6"/>
        <v>C</v>
      </c>
      <c r="U16" s="50" t="str">
        <f t="shared" si="7"/>
        <v>C</v>
      </c>
      <c r="V16" s="50" t="str">
        <f t="shared" si="8"/>
        <v>C</v>
      </c>
      <c r="W16" s="50" t="str">
        <f t="shared" si="9"/>
        <v>SIT</v>
      </c>
      <c r="X16" s="50">
        <f t="shared" si="10"/>
        <v>1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 t="s">
        <v>24</v>
      </c>
      <c r="F17" s="72" t="s">
        <v>24</v>
      </c>
      <c r="G17" s="72" t="s">
        <v>24</v>
      </c>
      <c r="H17" s="72" t="s">
        <v>47</v>
      </c>
      <c r="I17" s="72" t="s">
        <v>24</v>
      </c>
      <c r="J17" s="72" t="s">
        <v>24</v>
      </c>
      <c r="K17" s="72" t="s">
        <v>24</v>
      </c>
      <c r="L17" s="71">
        <f t="shared" si="0"/>
        <v>1</v>
      </c>
      <c r="M17" s="74"/>
      <c r="N17" s="50">
        <v>7</v>
      </c>
      <c r="O17" s="50">
        <f t="shared" si="1"/>
        <v>16</v>
      </c>
      <c r="P17" s="51" t="str">
        <f t="shared" si="2"/>
        <v>Whitey Ford</v>
      </c>
      <c r="Q17" s="50" t="str">
        <f t="shared" si="3"/>
        <v>SIT</v>
      </c>
      <c r="R17" s="50" t="str">
        <f t="shared" si="4"/>
        <v>RF</v>
      </c>
      <c r="S17" s="50" t="str">
        <f t="shared" si="5"/>
        <v>LF</v>
      </c>
      <c r="T17" s="50" t="str">
        <f t="shared" si="6"/>
        <v>LCF</v>
      </c>
      <c r="U17" s="50" t="str">
        <f t="shared" si="7"/>
        <v>RCF</v>
      </c>
      <c r="V17" s="50" t="str">
        <f t="shared" si="8"/>
        <v>ROV</v>
      </c>
      <c r="W17" s="50" t="str">
        <f t="shared" si="9"/>
        <v>C</v>
      </c>
      <c r="X17" s="50">
        <f t="shared" si="10"/>
        <v>1</v>
      </c>
    </row>
    <row r="18" spans="1:24" s="75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 t="s">
        <v>23</v>
      </c>
      <c r="F18" s="72" t="s">
        <v>23</v>
      </c>
      <c r="G18" s="72" t="s">
        <v>23</v>
      </c>
      <c r="H18" s="72" t="s">
        <v>23</v>
      </c>
      <c r="I18" s="72" t="s">
        <v>47</v>
      </c>
      <c r="J18" s="72" t="s">
        <v>23</v>
      </c>
      <c r="K18" s="72" t="s">
        <v>23</v>
      </c>
      <c r="L18" s="71">
        <f t="shared" si="0"/>
        <v>1</v>
      </c>
      <c r="M18" s="74"/>
      <c r="N18" s="50">
        <v>8</v>
      </c>
      <c r="O18" s="50">
        <f t="shared" si="1"/>
        <v>1</v>
      </c>
      <c r="P18" s="51" t="str">
        <f t="shared" si="2"/>
        <v>Ozzie Smith</v>
      </c>
      <c r="Q18" s="50" t="str">
        <f t="shared" si="3"/>
        <v>SS</v>
      </c>
      <c r="R18" s="50" t="str">
        <f t="shared" si="4"/>
        <v>SS</v>
      </c>
      <c r="S18" s="50" t="str">
        <f t="shared" si="5"/>
        <v>SS</v>
      </c>
      <c r="T18" s="50" t="str">
        <f t="shared" si="6"/>
        <v>SS</v>
      </c>
      <c r="U18" s="50" t="str">
        <f t="shared" si="7"/>
        <v>SS</v>
      </c>
      <c r="V18" s="50" t="str">
        <f t="shared" si="8"/>
        <v>SS</v>
      </c>
      <c r="W18" s="50" t="str">
        <f t="shared" si="9"/>
        <v>SS</v>
      </c>
      <c r="X18" s="50">
        <f t="shared" si="10"/>
        <v>0</v>
      </c>
    </row>
    <row r="19" spans="1:24" s="75" customFormat="1" ht="22.5" customHeight="1" x14ac:dyDescent="0.2">
      <c r="A19" s="71">
        <v>9</v>
      </c>
      <c r="B19" s="72">
        <v>2</v>
      </c>
      <c r="C19" s="72" t="s">
        <v>84</v>
      </c>
      <c r="D19" s="73" t="s">
        <v>67</v>
      </c>
      <c r="E19" s="72" t="s">
        <v>6</v>
      </c>
      <c r="F19" s="72" t="s">
        <v>47</v>
      </c>
      <c r="G19" s="72" t="s">
        <v>6</v>
      </c>
      <c r="H19" s="72" t="s">
        <v>6</v>
      </c>
      <c r="I19" s="72" t="s">
        <v>6</v>
      </c>
      <c r="J19" s="72" t="s">
        <v>6</v>
      </c>
      <c r="K19" s="72" t="s">
        <v>6</v>
      </c>
      <c r="L19" s="71">
        <f t="shared" si="0"/>
        <v>1</v>
      </c>
      <c r="M19" s="74"/>
      <c r="N19" s="50">
        <v>9</v>
      </c>
      <c r="O19" s="50">
        <f t="shared" si="1"/>
        <v>6</v>
      </c>
      <c r="P19" s="51" t="str">
        <f t="shared" si="2"/>
        <v>Stan Musial</v>
      </c>
      <c r="Q19" s="50" t="str">
        <f t="shared" si="3"/>
        <v>LCF</v>
      </c>
      <c r="R19" s="50" t="str">
        <f t="shared" si="4"/>
        <v>LCF</v>
      </c>
      <c r="S19" s="50" t="str">
        <f t="shared" si="5"/>
        <v>LCF</v>
      </c>
      <c r="T19" s="50" t="str">
        <f t="shared" si="6"/>
        <v>SIT</v>
      </c>
      <c r="U19" s="50" t="str">
        <f t="shared" si="7"/>
        <v>LCF</v>
      </c>
      <c r="V19" s="50" t="str">
        <f t="shared" si="8"/>
        <v>LCF</v>
      </c>
      <c r="W19" s="50" t="str">
        <f t="shared" si="9"/>
        <v>LCF</v>
      </c>
      <c r="X19" s="50">
        <f t="shared" si="10"/>
        <v>1</v>
      </c>
    </row>
    <row r="20" spans="1:24" s="75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 t="s">
        <v>4</v>
      </c>
      <c r="F20" s="72" t="s">
        <v>4</v>
      </c>
      <c r="G20" s="72" t="s">
        <v>4</v>
      </c>
      <c r="H20" s="72" t="s">
        <v>4</v>
      </c>
      <c r="I20" s="72" t="s">
        <v>4</v>
      </c>
      <c r="J20" s="72" t="s">
        <v>4</v>
      </c>
      <c r="K20" s="72" t="s">
        <v>47</v>
      </c>
      <c r="L20" s="71">
        <f t="shared" si="0"/>
        <v>1</v>
      </c>
      <c r="M20" s="74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2</v>
      </c>
      <c r="R20" s="50">
        <f t="shared" si="4"/>
        <v>2</v>
      </c>
      <c r="S20" s="50">
        <f t="shared" si="5"/>
        <v>2</v>
      </c>
      <c r="T20" s="50">
        <f t="shared" si="6"/>
        <v>2</v>
      </c>
      <c r="U20" s="50">
        <f t="shared" si="7"/>
        <v>2</v>
      </c>
      <c r="V20" s="50">
        <f t="shared" si="8"/>
        <v>2</v>
      </c>
      <c r="W20" s="50">
        <f t="shared" si="9"/>
        <v>2</v>
      </c>
      <c r="X20" s="50">
        <f t="shared" si="10"/>
        <v>0</v>
      </c>
    </row>
    <row r="21" spans="1:24" s="75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 t="s">
        <v>47</v>
      </c>
      <c r="F21" s="72" t="s">
        <v>6</v>
      </c>
      <c r="G21" s="72" t="s">
        <v>7</v>
      </c>
      <c r="H21" s="72" t="s">
        <v>24</v>
      </c>
      <c r="I21" s="72" t="s">
        <v>23</v>
      </c>
      <c r="J21" s="72" t="s">
        <v>48</v>
      </c>
      <c r="K21" s="72" t="s">
        <v>4</v>
      </c>
      <c r="L21" s="71">
        <f t="shared" si="0"/>
        <v>1</v>
      </c>
      <c r="M21" s="74"/>
      <c r="N21" s="50">
        <v>11</v>
      </c>
      <c r="O21" s="50">
        <f t="shared" si="1"/>
        <v>3</v>
      </c>
      <c r="P21" s="51" t="str">
        <f t="shared" si="2"/>
        <v>Babe Ruth</v>
      </c>
      <c r="Q21" s="50" t="str">
        <f t="shared" si="3"/>
        <v>P</v>
      </c>
      <c r="R21" s="50" t="str">
        <f t="shared" si="4"/>
        <v>P</v>
      </c>
      <c r="S21" s="50" t="str">
        <f t="shared" si="5"/>
        <v>P</v>
      </c>
      <c r="T21" s="50" t="str">
        <f t="shared" si="6"/>
        <v>P</v>
      </c>
      <c r="U21" s="50" t="str">
        <f t="shared" si="7"/>
        <v>P</v>
      </c>
      <c r="V21" s="50" t="str">
        <f t="shared" si="8"/>
        <v>P</v>
      </c>
      <c r="W21" s="50" t="str">
        <f t="shared" si="9"/>
        <v>P</v>
      </c>
      <c r="X21" s="50">
        <f t="shared" si="10"/>
        <v>0</v>
      </c>
    </row>
    <row r="22" spans="1:24" s="75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 t="s">
        <v>48</v>
      </c>
      <c r="F22" s="72" t="s">
        <v>48</v>
      </c>
      <c r="G22" s="72" t="s">
        <v>48</v>
      </c>
      <c r="H22" s="72" t="s">
        <v>48</v>
      </c>
      <c r="I22" s="72" t="s">
        <v>48</v>
      </c>
      <c r="J22" s="72" t="s">
        <v>47</v>
      </c>
      <c r="K22" s="72" t="s">
        <v>48</v>
      </c>
      <c r="L22" s="71">
        <f t="shared" si="0"/>
        <v>1</v>
      </c>
      <c r="M22" s="74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1</v>
      </c>
      <c r="R22" s="50">
        <f t="shared" si="4"/>
        <v>1</v>
      </c>
      <c r="S22" s="50">
        <f t="shared" si="5"/>
        <v>1</v>
      </c>
      <c r="T22" s="50">
        <f t="shared" si="6"/>
        <v>1</v>
      </c>
      <c r="U22" s="50">
        <f t="shared" si="7"/>
        <v>1</v>
      </c>
      <c r="V22" s="50">
        <f t="shared" si="8"/>
        <v>1</v>
      </c>
      <c r="W22" s="50">
        <f t="shared" si="9"/>
        <v>1</v>
      </c>
      <c r="X22" s="50">
        <f t="shared" si="10"/>
        <v>0</v>
      </c>
    </row>
    <row r="23" spans="1:24" s="75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74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s="75" customFormat="1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M24" s="74"/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s="75" customFormat="1" ht="22.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M26" s="74"/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OK</v>
      </c>
      <c r="F27" s="99" t="str">
        <f t="shared" si="12"/>
        <v>OK</v>
      </c>
      <c r="G27" s="99" t="str">
        <f t="shared" si="12"/>
        <v>OK</v>
      </c>
      <c r="H27" s="99" t="str">
        <f t="shared" si="12"/>
        <v>OK</v>
      </c>
      <c r="I27" s="99" t="str">
        <f t="shared" si="12"/>
        <v>OK</v>
      </c>
      <c r="J27" s="99" t="str">
        <f t="shared" si="12"/>
        <v>OK</v>
      </c>
      <c r="K27" s="99" t="str">
        <f t="shared" si="12"/>
        <v>OK</v>
      </c>
      <c r="L27" s="99">
        <f>SUM(L11:L24)</f>
        <v>7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ht="22.35" customHeight="1" x14ac:dyDescent="0.2">
      <c r="A28" s="75"/>
      <c r="B28" s="77"/>
      <c r="D28" s="98" t="s">
        <v>12</v>
      </c>
      <c r="E28" s="99">
        <f t="shared" ref="E28:K28" si="13">COUNTIF(E$11:E$24,"Sit")</f>
        <v>1</v>
      </c>
      <c r="F28" s="99">
        <f t="shared" si="13"/>
        <v>1</v>
      </c>
      <c r="G28" s="99">
        <f t="shared" si="13"/>
        <v>1</v>
      </c>
      <c r="H28" s="99">
        <f t="shared" si="13"/>
        <v>1</v>
      </c>
      <c r="I28" s="99">
        <f t="shared" si="13"/>
        <v>1</v>
      </c>
      <c r="J28" s="99">
        <f t="shared" si="13"/>
        <v>1</v>
      </c>
      <c r="K28" s="99">
        <f t="shared" si="13"/>
        <v>1</v>
      </c>
      <c r="L28" s="99">
        <f>SUM(E28:K28)</f>
        <v>7</v>
      </c>
      <c r="O28" s="58"/>
    </row>
    <row r="29" spans="1:24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  <c r="O29" s="58"/>
    </row>
    <row r="30" spans="1:24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O30" s="58"/>
    </row>
    <row r="31" spans="1:24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O31" s="58"/>
    </row>
    <row r="32" spans="1:24" ht="15" x14ac:dyDescent="0.2">
      <c r="C32" s="78"/>
      <c r="D32" s="100">
        <v>1</v>
      </c>
      <c r="E32" s="102">
        <f t="shared" ref="E32:K32" si="14">COUNTIF(E$11:E$26,"1")</f>
        <v>1</v>
      </c>
      <c r="F32" s="102">
        <f t="shared" si="14"/>
        <v>1</v>
      </c>
      <c r="G32" s="102">
        <f t="shared" si="14"/>
        <v>1</v>
      </c>
      <c r="H32" s="102">
        <f t="shared" si="14"/>
        <v>1</v>
      </c>
      <c r="I32" s="102">
        <f t="shared" si="14"/>
        <v>1</v>
      </c>
      <c r="J32" s="102">
        <f t="shared" si="14"/>
        <v>1</v>
      </c>
      <c r="K32" s="102">
        <f t="shared" si="14"/>
        <v>1</v>
      </c>
      <c r="L32" s="99"/>
      <c r="O32" s="58"/>
    </row>
    <row r="33" spans="2:22" ht="15" x14ac:dyDescent="0.2">
      <c r="B33" s="79"/>
      <c r="C33" s="78"/>
      <c r="D33" s="103">
        <v>2</v>
      </c>
      <c r="E33" s="102">
        <f t="shared" ref="E33:K33" si="15">COUNTIF(E$11:E$26,"2")</f>
        <v>1</v>
      </c>
      <c r="F33" s="102">
        <f t="shared" si="15"/>
        <v>1</v>
      </c>
      <c r="G33" s="102">
        <f t="shared" si="15"/>
        <v>1</v>
      </c>
      <c r="H33" s="102">
        <f t="shared" si="15"/>
        <v>1</v>
      </c>
      <c r="I33" s="102">
        <f t="shared" si="15"/>
        <v>1</v>
      </c>
      <c r="J33" s="102">
        <f t="shared" si="15"/>
        <v>1</v>
      </c>
      <c r="K33" s="102">
        <f t="shared" si="15"/>
        <v>1</v>
      </c>
      <c r="L33" s="99"/>
      <c r="O33" s="58"/>
    </row>
    <row r="34" spans="2:22" ht="15" x14ac:dyDescent="0.2">
      <c r="B34" s="79"/>
      <c r="C34" s="78"/>
      <c r="D34" s="103">
        <v>3</v>
      </c>
      <c r="E34" s="102">
        <f t="shared" ref="E34:K34" si="16">COUNTIF(E$11:E$26,"3")</f>
        <v>1</v>
      </c>
      <c r="F34" s="102">
        <f t="shared" si="16"/>
        <v>1</v>
      </c>
      <c r="G34" s="102">
        <f t="shared" si="16"/>
        <v>1</v>
      </c>
      <c r="H34" s="102">
        <f t="shared" si="16"/>
        <v>1</v>
      </c>
      <c r="I34" s="102">
        <f t="shared" si="16"/>
        <v>1</v>
      </c>
      <c r="J34" s="102">
        <f t="shared" si="16"/>
        <v>1</v>
      </c>
      <c r="K34" s="102">
        <f t="shared" si="16"/>
        <v>1</v>
      </c>
      <c r="L34" s="99"/>
      <c r="O34" s="58"/>
    </row>
    <row r="35" spans="2:22" ht="15" x14ac:dyDescent="0.2">
      <c r="B35" s="79"/>
      <c r="C35" s="78"/>
      <c r="D35" s="104" t="s">
        <v>5</v>
      </c>
      <c r="E35" s="102">
        <f t="shared" ref="E35:K35" si="17">COUNTIF(E$11:E$26,"SS")</f>
        <v>1</v>
      </c>
      <c r="F35" s="102">
        <f t="shared" si="17"/>
        <v>1</v>
      </c>
      <c r="G35" s="102">
        <f t="shared" si="17"/>
        <v>1</v>
      </c>
      <c r="H35" s="102">
        <f t="shared" si="17"/>
        <v>1</v>
      </c>
      <c r="I35" s="102">
        <f t="shared" si="17"/>
        <v>1</v>
      </c>
      <c r="J35" s="102">
        <f t="shared" si="17"/>
        <v>1</v>
      </c>
      <c r="K35" s="102">
        <f t="shared" si="17"/>
        <v>1</v>
      </c>
      <c r="L35" s="99"/>
      <c r="O35" s="58"/>
    </row>
    <row r="36" spans="2:22" ht="15" x14ac:dyDescent="0.2">
      <c r="B36" s="79"/>
      <c r="C36" s="78"/>
      <c r="D36" s="104" t="s">
        <v>3</v>
      </c>
      <c r="E36" s="102">
        <f t="shared" ref="E36:K36" si="18">COUNTIF(E$11:E$26,"P")</f>
        <v>1</v>
      </c>
      <c r="F36" s="102">
        <f t="shared" si="18"/>
        <v>1</v>
      </c>
      <c r="G36" s="102">
        <f t="shared" si="18"/>
        <v>1</v>
      </c>
      <c r="H36" s="102">
        <f t="shared" si="18"/>
        <v>1</v>
      </c>
      <c r="I36" s="102">
        <f t="shared" si="18"/>
        <v>1</v>
      </c>
      <c r="J36" s="102">
        <f t="shared" si="18"/>
        <v>1</v>
      </c>
      <c r="K36" s="102">
        <f t="shared" si="18"/>
        <v>1</v>
      </c>
      <c r="L36" s="99"/>
      <c r="O36" s="58"/>
    </row>
    <row r="37" spans="2:22" ht="15" x14ac:dyDescent="0.2">
      <c r="B37" s="79"/>
      <c r="C37" s="78"/>
      <c r="D37" s="104" t="s">
        <v>4</v>
      </c>
      <c r="E37" s="102">
        <f t="shared" ref="E37:K37" si="19">COUNTIF(E$11:E$26,"C")</f>
        <v>1</v>
      </c>
      <c r="F37" s="102">
        <f t="shared" si="19"/>
        <v>1</v>
      </c>
      <c r="G37" s="102">
        <f t="shared" si="19"/>
        <v>1</v>
      </c>
      <c r="H37" s="102">
        <f t="shared" si="19"/>
        <v>1</v>
      </c>
      <c r="I37" s="102">
        <f t="shared" si="19"/>
        <v>1</v>
      </c>
      <c r="J37" s="102">
        <f t="shared" si="19"/>
        <v>1</v>
      </c>
      <c r="K37" s="102">
        <f t="shared" si="19"/>
        <v>1</v>
      </c>
      <c r="L37" s="99"/>
      <c r="O37" s="58"/>
    </row>
    <row r="38" spans="2:22" ht="15" x14ac:dyDescent="0.2">
      <c r="B38" s="79"/>
      <c r="C38" s="79"/>
      <c r="D38" s="104" t="s">
        <v>7</v>
      </c>
      <c r="E38" s="102">
        <f t="shared" ref="E38:K38" si="20">COUNTIF(E$11:E$26,"LF")</f>
        <v>1</v>
      </c>
      <c r="F38" s="102">
        <f t="shared" si="20"/>
        <v>1</v>
      </c>
      <c r="G38" s="102">
        <f t="shared" si="20"/>
        <v>1</v>
      </c>
      <c r="H38" s="102">
        <f t="shared" si="20"/>
        <v>1</v>
      </c>
      <c r="I38" s="102">
        <f t="shared" si="20"/>
        <v>1</v>
      </c>
      <c r="J38" s="102">
        <f t="shared" si="20"/>
        <v>1</v>
      </c>
      <c r="K38" s="102">
        <f t="shared" si="20"/>
        <v>1</v>
      </c>
      <c r="L38" s="99"/>
      <c r="O38" s="58"/>
    </row>
    <row r="39" spans="2:22" ht="15" x14ac:dyDescent="0.2">
      <c r="B39" s="79"/>
      <c r="C39" s="79"/>
      <c r="D39" s="105" t="s">
        <v>24</v>
      </c>
      <c r="E39" s="102">
        <f t="shared" ref="E39:K39" si="21">COUNTIF(E$11:E$26,"LCF")</f>
        <v>1</v>
      </c>
      <c r="F39" s="102">
        <f t="shared" si="21"/>
        <v>1</v>
      </c>
      <c r="G39" s="102">
        <f t="shared" si="21"/>
        <v>1</v>
      </c>
      <c r="H39" s="102">
        <f t="shared" si="21"/>
        <v>1</v>
      </c>
      <c r="I39" s="102">
        <f t="shared" si="21"/>
        <v>1</v>
      </c>
      <c r="J39" s="102">
        <f t="shared" si="21"/>
        <v>1</v>
      </c>
      <c r="K39" s="102">
        <f t="shared" si="21"/>
        <v>1</v>
      </c>
      <c r="L39" s="99"/>
      <c r="O39" s="58"/>
    </row>
    <row r="40" spans="2:22" x14ac:dyDescent="0.2">
      <c r="B40" s="79"/>
      <c r="C40" s="79"/>
      <c r="D40" s="106" t="s">
        <v>23</v>
      </c>
      <c r="E40" s="102">
        <f t="shared" ref="E40:K40" si="22">COUNTIF(E$11:E$26,"RCF")</f>
        <v>1</v>
      </c>
      <c r="F40" s="102">
        <f t="shared" si="22"/>
        <v>1</v>
      </c>
      <c r="G40" s="102">
        <f t="shared" si="22"/>
        <v>1</v>
      </c>
      <c r="H40" s="102">
        <f t="shared" si="22"/>
        <v>1</v>
      </c>
      <c r="I40" s="102">
        <f t="shared" si="22"/>
        <v>1</v>
      </c>
      <c r="J40" s="102">
        <f t="shared" si="22"/>
        <v>1</v>
      </c>
      <c r="K40" s="102">
        <f t="shared" si="22"/>
        <v>1</v>
      </c>
      <c r="L40" s="99"/>
      <c r="O40" s="58"/>
    </row>
    <row r="41" spans="2:22" ht="15" x14ac:dyDescent="0.2">
      <c r="B41" s="79"/>
      <c r="C41" s="79"/>
      <c r="D41" s="105" t="s">
        <v>6</v>
      </c>
      <c r="E41" s="102">
        <f t="shared" ref="E41:K41" si="23">COUNTIF(E$11:E$24,"RF")</f>
        <v>1</v>
      </c>
      <c r="F41" s="102">
        <f t="shared" si="23"/>
        <v>1</v>
      </c>
      <c r="G41" s="102">
        <f t="shared" si="23"/>
        <v>1</v>
      </c>
      <c r="H41" s="102">
        <f t="shared" si="23"/>
        <v>1</v>
      </c>
      <c r="I41" s="102">
        <f t="shared" si="23"/>
        <v>1</v>
      </c>
      <c r="J41" s="102">
        <f t="shared" si="23"/>
        <v>1</v>
      </c>
      <c r="K41" s="102">
        <f t="shared" si="23"/>
        <v>1</v>
      </c>
      <c r="L41" s="99"/>
      <c r="O41" s="58"/>
    </row>
    <row r="42" spans="2:22" x14ac:dyDescent="0.2">
      <c r="B42" s="79"/>
      <c r="C42" s="79"/>
      <c r="D42" s="106" t="s">
        <v>22</v>
      </c>
      <c r="E42" s="102">
        <f t="shared" ref="E42:K42" si="24">COUNTIF(E$11:E$26,"Rov")</f>
        <v>1</v>
      </c>
      <c r="F42" s="102">
        <f t="shared" si="24"/>
        <v>1</v>
      </c>
      <c r="G42" s="102">
        <f t="shared" si="24"/>
        <v>1</v>
      </c>
      <c r="H42" s="102">
        <f t="shared" si="24"/>
        <v>1</v>
      </c>
      <c r="I42" s="102">
        <f t="shared" si="24"/>
        <v>1</v>
      </c>
      <c r="J42" s="102">
        <f t="shared" si="24"/>
        <v>1</v>
      </c>
      <c r="K42" s="102">
        <f t="shared" si="24"/>
        <v>1</v>
      </c>
      <c r="L42" s="99"/>
      <c r="O42" s="58"/>
    </row>
    <row r="43" spans="2:22" x14ac:dyDescent="0.2">
      <c r="B43" s="79"/>
      <c r="C43" s="79"/>
      <c r="D43" s="79"/>
      <c r="E43" s="79"/>
      <c r="F43" s="79"/>
      <c r="G43" s="79"/>
      <c r="H43" s="79"/>
      <c r="I43" s="79"/>
      <c r="J43" s="79"/>
      <c r="K43" s="79"/>
      <c r="Q43" s="57"/>
      <c r="R43" s="57"/>
      <c r="S43" s="57"/>
      <c r="T43" s="57"/>
      <c r="U43" s="57"/>
      <c r="V43" s="57"/>
    </row>
    <row r="44" spans="2:22" x14ac:dyDescent="0.2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22" x14ac:dyDescent="0.2">
      <c r="B45" s="79"/>
      <c r="C45" s="79"/>
      <c r="D45" s="79"/>
      <c r="E45" s="79"/>
      <c r="F45" s="79"/>
      <c r="G45" s="79"/>
      <c r="H45" s="79"/>
      <c r="I45" s="79"/>
      <c r="J45" s="79"/>
      <c r="K45" s="79"/>
      <c r="P45" s="57"/>
      <c r="Q45" s="57"/>
      <c r="R45" s="57"/>
      <c r="S45" s="57"/>
      <c r="T45" s="57"/>
    </row>
    <row r="46" spans="2:22" x14ac:dyDescent="0.2">
      <c r="B46" s="79"/>
      <c r="C46" s="79"/>
      <c r="D46" s="79"/>
      <c r="E46" s="79"/>
      <c r="F46" s="79"/>
      <c r="G46" s="79"/>
      <c r="H46" s="79"/>
      <c r="I46" s="79"/>
      <c r="J46" s="79"/>
      <c r="K46" s="79"/>
      <c r="Q46" s="57"/>
      <c r="R46" s="57"/>
      <c r="S46" s="57"/>
      <c r="T46" s="57"/>
      <c r="U46" s="57"/>
      <c r="V46" s="57"/>
    </row>
    <row r="47" spans="2:22" x14ac:dyDescent="0.2">
      <c r="B47" s="79"/>
      <c r="C47" s="79"/>
      <c r="D47" s="79"/>
      <c r="E47" s="79"/>
      <c r="F47" s="79"/>
      <c r="G47" s="79"/>
      <c r="H47" s="79"/>
      <c r="I47" s="79"/>
      <c r="J47" s="79"/>
      <c r="K47" s="79"/>
      <c r="Q47" s="57"/>
      <c r="R47" s="57"/>
      <c r="S47" s="57"/>
      <c r="T47" s="57"/>
      <c r="U47" s="57"/>
      <c r="V47" s="57"/>
    </row>
    <row r="48" spans="2:22" x14ac:dyDescent="0.2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 x14ac:dyDescent="0.2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 x14ac:dyDescent="0.2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 x14ac:dyDescent="0.2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 x14ac:dyDescent="0.2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 x14ac:dyDescent="0.2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 x14ac:dyDescent="0.2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 x14ac:dyDescent="0.2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 x14ac:dyDescent="0.2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 x14ac:dyDescent="0.2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 x14ac:dyDescent="0.2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 x14ac:dyDescent="0.2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 x14ac:dyDescent="0.2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 x14ac:dyDescent="0.2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 x14ac:dyDescent="0.2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 x14ac:dyDescent="0.2">
      <c r="B63" s="79"/>
      <c r="C63" s="79"/>
      <c r="D63" s="79"/>
      <c r="E63" s="79"/>
      <c r="F63" s="79"/>
      <c r="G63" s="79"/>
      <c r="H63" s="79"/>
      <c r="I63" s="79"/>
      <c r="J63" s="79"/>
      <c r="K63" s="79"/>
    </row>
  </sheetData>
  <sheetProtection algorithmName="SHA-512" hashValue="nRe9eE7x1MJ4WsWIzmznwAZPGw5x6ADzOM6mcfJNay1STdygnTs+zm0OFb0TI5q1pktgoHSXoxCr1Xohi/TFuA==" saltValue="0cOcVpE2tLZreCJ2H8gD8g==" spinCount="100000" sheet="1" objects="1" scenarios="1"/>
  <mergeCells count="7">
    <mergeCell ref="N3:X3"/>
    <mergeCell ref="N9:P9"/>
    <mergeCell ref="E9:K9"/>
    <mergeCell ref="Q9:W9"/>
    <mergeCell ref="E30:K30"/>
    <mergeCell ref="P6:X6"/>
    <mergeCell ref="O7:P7"/>
  </mergeCells>
  <phoneticPr fontId="0" type="noConversion"/>
  <conditionalFormatting sqref="L4 E11:K24">
    <cfRule type="containsText" dxfId="206" priority="55" stopIfTrue="1" operator="containsText" text="SIT">
      <formula>NOT(ISERROR(SEARCH("SIT",E4)))</formula>
    </cfRule>
  </conditionalFormatting>
  <conditionalFormatting sqref="Q11:W23 Q26:W26">
    <cfRule type="cellIs" dxfId="205" priority="50" operator="equal">
      <formula>"Sit"</formula>
    </cfRule>
    <cfRule type="cellIs" dxfId="204" priority="51" operator="equal">
      <formula>"Sit"</formula>
    </cfRule>
    <cfRule type="cellIs" dxfId="203" priority="52" operator="equal">
      <formula>1.5</formula>
    </cfRule>
    <cfRule type="cellIs" dxfId="202" priority="53" operator="equal">
      <formula>"Sit"</formula>
    </cfRule>
  </conditionalFormatting>
  <conditionalFormatting sqref="E27:K27">
    <cfRule type="containsText" dxfId="201" priority="14" operator="containsText" text="ERROR">
      <formula>NOT(ISERROR(SEARCH("ERROR",E27)))</formula>
    </cfRule>
    <cfRule type="containsText" dxfId="200" priority="15" operator="containsText" text="ERROR">
      <formula>NOT(ISERROR(SEARCH("ERROR",E27)))</formula>
    </cfRule>
  </conditionalFormatting>
  <conditionalFormatting sqref="E27:K27">
    <cfRule type="containsText" dxfId="199" priority="13" operator="containsText" text="ERROR">
      <formula>NOT(ISERROR(SEARCH("ERROR",E27)))</formula>
    </cfRule>
  </conditionalFormatting>
  <conditionalFormatting sqref="E32:K42">
    <cfRule type="cellIs" dxfId="198" priority="9" operator="equal">
      <formula>1</formula>
    </cfRule>
    <cfRule type="cellIs" priority="10" operator="notEqual">
      <formula>1</formula>
    </cfRule>
  </conditionalFormatting>
  <conditionalFormatting sqref="O8">
    <cfRule type="cellIs" dxfId="197" priority="6" stopIfTrue="1" operator="equal">
      <formula>"LFC-Home"</formula>
    </cfRule>
    <cfRule type="cellIs" dxfId="196" priority="7" stopIfTrue="1" operator="equal">
      <formula>"UF-Home"</formula>
    </cfRule>
  </conditionalFormatting>
  <conditionalFormatting sqref="E26:K26">
    <cfRule type="containsText" dxfId="195" priority="5" stopIfTrue="1" operator="containsText" text="SIT">
      <formula>NOT(ISERROR(SEARCH("SIT",E26)))</formula>
    </cfRule>
  </conditionalFormatting>
  <conditionalFormatting sqref="Q24:W25">
    <cfRule type="cellIs" dxfId="194" priority="1" operator="equal">
      <formula>"Sit"</formula>
    </cfRule>
    <cfRule type="cellIs" dxfId="193" priority="2" operator="equal">
      <formula>"Sit"</formula>
    </cfRule>
    <cfRule type="cellIs" dxfId="192" priority="3" operator="equal">
      <formula>1.5</formula>
    </cfRule>
    <cfRule type="cellIs" dxfId="191" priority="4" operator="equal">
      <formula>"Sit"</formula>
    </cfRule>
  </conditionalFormatting>
  <pageMargins left="0.25" right="0.25" top="0.75" bottom="0.75" header="0.3" footer="0.3"/>
  <pageSetup orientation="landscape" r:id="rId1"/>
  <headerFooter alignWithMargins="0">
    <oddFooter>&amp;L&amp;"Arial,Regular"&amp;8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4"/>
  <sheetViews>
    <sheetView zoomScale="70" zoomScaleNormal="70" workbookViewId="0">
      <selection activeCell="N3" sqref="N3:X26"/>
    </sheetView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23" width="8.85546875" style="80"/>
    <col min="24" max="24" width="9.7109375" style="80" bestFit="1" customWidth="1"/>
    <col min="25" max="16384" width="8.85546875" style="80"/>
  </cols>
  <sheetData>
    <row r="1" spans="1:24" ht="23.45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3.45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3.45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2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3.45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45019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3.45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3.45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Dodgers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3.45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RR-Home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M24" s="88"/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v5zfRIoX0YB9n2yVq5irIV/SxF6LD6Kt+3EFpccYBm58f57hQ8D+s1X6RrxjUzmZFYJF3nk2FdbSXBhljmE4Hw==" saltValue="Rqx6Sej9csIC9zriLy/JsA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190" priority="16" stopIfTrue="1" operator="equal">
      <formula>"LFC-Home"</formula>
    </cfRule>
    <cfRule type="cellIs" dxfId="189" priority="17" stopIfTrue="1" operator="equal">
      <formula>"UF-Home"</formula>
    </cfRule>
  </conditionalFormatting>
  <conditionalFormatting sqref="E11:K24">
    <cfRule type="containsText" dxfId="188" priority="15" stopIfTrue="1" operator="containsText" text="SIT">
      <formula>NOT(ISERROR(SEARCH("SIT",E11)))</formula>
    </cfRule>
  </conditionalFormatting>
  <conditionalFormatting sqref="E26:K26">
    <cfRule type="containsText" dxfId="187" priority="14" stopIfTrue="1" operator="containsText" text="SIT">
      <formula>NOT(ISERROR(SEARCH("SIT",E26)))</formula>
    </cfRule>
  </conditionalFormatting>
  <conditionalFormatting sqref="E27:K27">
    <cfRule type="containsText" dxfId="186" priority="12" operator="containsText" text="ERROR">
      <formula>NOT(ISERROR(SEARCH("ERROR",E27)))</formula>
    </cfRule>
    <cfRule type="containsText" dxfId="185" priority="13" operator="containsText" text="ERROR">
      <formula>NOT(ISERROR(SEARCH("ERROR",E27)))</formula>
    </cfRule>
  </conditionalFormatting>
  <conditionalFormatting sqref="E27:K27">
    <cfRule type="containsText" dxfId="184" priority="11" operator="containsText" text="ERROR">
      <formula>NOT(ISERROR(SEARCH("ERROR",E27)))</formula>
    </cfRule>
  </conditionalFormatting>
  <conditionalFormatting sqref="E32:K42">
    <cfRule type="cellIs" dxfId="183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182" priority="5" operator="equal">
      <formula>"Sit"</formula>
    </cfRule>
    <cfRule type="cellIs" dxfId="181" priority="6" operator="equal">
      <formula>"Sit"</formula>
    </cfRule>
    <cfRule type="cellIs" dxfId="180" priority="7" operator="equal">
      <formula>1.5</formula>
    </cfRule>
    <cfRule type="cellIs" dxfId="179" priority="8" operator="equal">
      <formula>"Sit"</formula>
    </cfRule>
  </conditionalFormatting>
  <conditionalFormatting sqref="Q24:W25">
    <cfRule type="cellIs" dxfId="178" priority="1" operator="equal">
      <formula>"Sit"</formula>
    </cfRule>
    <cfRule type="cellIs" dxfId="177" priority="2" operator="equal">
      <formula>"Sit"</formula>
    </cfRule>
    <cfRule type="cellIs" dxfId="176" priority="3" operator="equal">
      <formula>1.5</formula>
    </cfRule>
    <cfRule type="cellIs" dxfId="175" priority="4" operator="equal">
      <formula>"Sit"</formula>
    </cfRule>
  </conditionalFormatting>
  <pageMargins left="0.7" right="0.7" top="0.75" bottom="0.75" header="0.3" footer="0.3"/>
  <pageSetup scale="48" orientation="landscape" r:id="rId1"/>
  <headerFooter alignWithMargins="0">
    <oddFooter>&amp;L&amp;"Arial,Regular"&amp;8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3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45026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Cardinals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RR-Home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3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95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96"/>
      <c r="C27" s="68"/>
      <c r="D27" s="47" t="s">
        <v>21</v>
      </c>
      <c r="E27" s="107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107" t="str">
        <f t="shared" si="12"/>
        <v>ERROR</v>
      </c>
      <c r="G27" s="107" t="str">
        <f t="shared" si="12"/>
        <v>ERROR</v>
      </c>
      <c r="H27" s="107" t="str">
        <f t="shared" si="12"/>
        <v>ERROR</v>
      </c>
      <c r="I27" s="107" t="str">
        <f t="shared" si="12"/>
        <v>ERROR</v>
      </c>
      <c r="J27" s="107" t="str">
        <f t="shared" si="12"/>
        <v>ERROR</v>
      </c>
      <c r="K27" s="108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C28" s="9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TI/t3E4+gBsP3kh3ZxyXpb9af5ffxyF/NjF2SKkQ25Quc4IDAvKGQKtto4Tsh0GothiPCu6XxZdjQ4wDzHFxRg==" saltValue="0px2V+Cq20s1Zuyv/6zc1g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174" priority="16" stopIfTrue="1" operator="equal">
      <formula>"LFC-Home"</formula>
    </cfRule>
    <cfRule type="cellIs" dxfId="173" priority="17" stopIfTrue="1" operator="equal">
      <formula>"UF-Home"</formula>
    </cfRule>
  </conditionalFormatting>
  <conditionalFormatting sqref="E11:K24">
    <cfRule type="containsText" dxfId="172" priority="15" stopIfTrue="1" operator="containsText" text="SIT">
      <formula>NOT(ISERROR(SEARCH("SIT",E11)))</formula>
    </cfRule>
  </conditionalFormatting>
  <conditionalFormatting sqref="E27:K27">
    <cfRule type="containsText" dxfId="171" priority="12" operator="containsText" text="ERROR">
      <formula>NOT(ISERROR(SEARCH("ERROR",E27)))</formula>
    </cfRule>
    <cfRule type="containsText" dxfId="170" priority="13" operator="containsText" text="ERROR">
      <formula>NOT(ISERROR(SEARCH("ERROR",E27)))</formula>
    </cfRule>
  </conditionalFormatting>
  <conditionalFormatting sqref="E27:K27">
    <cfRule type="containsText" dxfId="169" priority="11" operator="containsText" text="ERROR">
      <formula>NOT(ISERROR(SEARCH("ERROR",E27)))</formula>
    </cfRule>
  </conditionalFormatting>
  <conditionalFormatting sqref="E32:K42">
    <cfRule type="cellIs" dxfId="168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167" priority="5" operator="equal">
      <formula>"Sit"</formula>
    </cfRule>
    <cfRule type="cellIs" dxfId="166" priority="6" operator="equal">
      <formula>"Sit"</formula>
    </cfRule>
    <cfRule type="cellIs" dxfId="165" priority="7" operator="equal">
      <formula>1.5</formula>
    </cfRule>
    <cfRule type="cellIs" dxfId="164" priority="8" operator="equal">
      <formula>"Sit"</formula>
    </cfRule>
  </conditionalFormatting>
  <conditionalFormatting sqref="Q24:W25">
    <cfRule type="cellIs" dxfId="163" priority="1" operator="equal">
      <formula>"Sit"</formula>
    </cfRule>
    <cfRule type="cellIs" dxfId="162" priority="2" operator="equal">
      <formula>"Sit"</formula>
    </cfRule>
    <cfRule type="cellIs" dxfId="161" priority="3" operator="equal">
      <formula>1.5</formula>
    </cfRule>
    <cfRule type="cellIs" dxfId="160" priority="4" operator="equal">
      <formula>"Sit"</formula>
    </cfRule>
  </conditionalFormatting>
  <pageMargins left="1.1000000000000001" right="0" top="1" bottom="0" header="0" footer="0"/>
  <pageSetup fitToHeight="0" orientation="landscape" r:id="rId1"/>
  <headerFooter alignWithMargins="0">
    <oddFooter>&amp;L&amp;"Arial,Regular"&amp;8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2.9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2.9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2.9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4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2.9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45033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2.9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2.9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Rangers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2.9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RR-Visitor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xR9jaB3+V/BVvEJcYvwweoGoOY3Mz6bz/jE0nULpkYg48WmfbhkM/5YTbnlPRTFUkf0ApK7zZ+2aJc4fQaw/KQ==" saltValue="Q7If0n9xJMtJJ7PThRLSjA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E27:K27">
    <cfRule type="containsText" dxfId="159" priority="12" operator="containsText" text="ERROR">
      <formula>NOT(ISERROR(SEARCH("ERROR",E27)))</formula>
    </cfRule>
    <cfRule type="containsText" dxfId="158" priority="13" operator="containsText" text="ERROR">
      <formula>NOT(ISERROR(SEARCH("ERROR",E27)))</formula>
    </cfRule>
  </conditionalFormatting>
  <conditionalFormatting sqref="E27:K27">
    <cfRule type="containsText" dxfId="157" priority="11" operator="containsText" text="ERROR">
      <formula>NOT(ISERROR(SEARCH("ERROR",E27)))</formula>
    </cfRule>
  </conditionalFormatting>
  <conditionalFormatting sqref="E32:K42">
    <cfRule type="cellIs" dxfId="156" priority="9" operator="equal">
      <formula>1</formula>
    </cfRule>
    <cfRule type="cellIs" priority="10" operator="notEqual">
      <formula>1</formula>
    </cfRule>
  </conditionalFormatting>
  <conditionalFormatting sqref="O8">
    <cfRule type="cellIs" dxfId="155" priority="16" stopIfTrue="1" operator="equal">
      <formula>"LFC-Home"</formula>
    </cfRule>
    <cfRule type="cellIs" dxfId="154" priority="17" stopIfTrue="1" operator="equal">
      <formula>"UF-Home"</formula>
    </cfRule>
  </conditionalFormatting>
  <conditionalFormatting sqref="E11:K24">
    <cfRule type="containsText" dxfId="153" priority="15" stopIfTrue="1" operator="containsText" text="SIT">
      <formula>NOT(ISERROR(SEARCH("SIT",E11)))</formula>
    </cfRule>
  </conditionalFormatting>
  <conditionalFormatting sqref="E26:K26">
    <cfRule type="containsText" dxfId="152" priority="14" stopIfTrue="1" operator="containsText" text="SIT">
      <formula>NOT(ISERROR(SEARCH("SIT",E26)))</formula>
    </cfRule>
  </conditionalFormatting>
  <conditionalFormatting sqref="Q11:W23 Q26:W26">
    <cfRule type="cellIs" dxfId="151" priority="5" operator="equal">
      <formula>"Sit"</formula>
    </cfRule>
    <cfRule type="cellIs" dxfId="150" priority="6" operator="equal">
      <formula>"Sit"</formula>
    </cfRule>
    <cfRule type="cellIs" dxfId="149" priority="7" operator="equal">
      <formula>1.5</formula>
    </cfRule>
    <cfRule type="cellIs" dxfId="148" priority="8" operator="equal">
      <formula>"Sit"</formula>
    </cfRule>
  </conditionalFormatting>
  <conditionalFormatting sqref="Q24:W25">
    <cfRule type="cellIs" dxfId="147" priority="1" operator="equal">
      <formula>"Sit"</formula>
    </cfRule>
    <cfRule type="cellIs" dxfId="146" priority="2" operator="equal">
      <formula>"Sit"</formula>
    </cfRule>
    <cfRule type="cellIs" dxfId="145" priority="3" operator="equal">
      <formula>1.5</formula>
    </cfRule>
    <cfRule type="cellIs" dxfId="144" priority="4" operator="equal">
      <formula>"Sit"</formula>
    </cfRule>
  </conditionalFormatting>
  <pageMargins left="1.1000000000000001" right="0" top="1" bottom="0" header="0" footer="0"/>
  <pageSetup orientation="landscape" horizontalDpi="4294967293" verticalDpi="4294967293" r:id="rId1"/>
  <headerFooter alignWithMargins="0">
    <oddFooter>&amp;L&amp;"Arial,Regular"&amp;8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63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3.45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3.45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3.45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5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3.45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45040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3.45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3.45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Mets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3.45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RR-Vistor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</sheetData>
  <sheetProtection algorithmName="SHA-512" hashValue="VXIx3cb/xuZ3Qvx1u2dDGU1KyYzYOEd9gGpmLunu282ZJ400Go1hN0XXAu+6PMX2gpnH9SvcHPjThMbhpxGmqQ==" saltValue="IzJLe1GnrnZuJVIXk54E/Q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143" priority="16" stopIfTrue="1" operator="equal">
      <formula>"LFC-Home"</formula>
    </cfRule>
    <cfRule type="cellIs" dxfId="142" priority="17" stopIfTrue="1" operator="equal">
      <formula>"UF-Home"</formula>
    </cfRule>
  </conditionalFormatting>
  <conditionalFormatting sqref="E11:K24">
    <cfRule type="containsText" dxfId="141" priority="15" stopIfTrue="1" operator="containsText" text="SIT">
      <formula>NOT(ISERROR(SEARCH("SIT",E11)))</formula>
    </cfRule>
  </conditionalFormatting>
  <conditionalFormatting sqref="E26:K26">
    <cfRule type="containsText" dxfId="140" priority="14" stopIfTrue="1" operator="containsText" text="SIT">
      <formula>NOT(ISERROR(SEARCH("SIT",E26)))</formula>
    </cfRule>
  </conditionalFormatting>
  <conditionalFormatting sqref="E27:K27">
    <cfRule type="containsText" dxfId="139" priority="12" operator="containsText" text="ERROR">
      <formula>NOT(ISERROR(SEARCH("ERROR",E27)))</formula>
    </cfRule>
    <cfRule type="containsText" dxfId="138" priority="13" operator="containsText" text="ERROR">
      <formula>NOT(ISERROR(SEARCH("ERROR",E27)))</formula>
    </cfRule>
  </conditionalFormatting>
  <conditionalFormatting sqref="E27:K27">
    <cfRule type="containsText" dxfId="137" priority="11" operator="containsText" text="ERROR">
      <formula>NOT(ISERROR(SEARCH("ERROR",E27)))</formula>
    </cfRule>
  </conditionalFormatting>
  <conditionalFormatting sqref="E32:K42">
    <cfRule type="cellIs" dxfId="136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135" priority="5" operator="equal">
      <formula>"Sit"</formula>
    </cfRule>
    <cfRule type="cellIs" dxfId="134" priority="6" operator="equal">
      <formula>"Sit"</formula>
    </cfRule>
    <cfRule type="cellIs" dxfId="133" priority="7" operator="equal">
      <formula>1.5</formula>
    </cfRule>
    <cfRule type="cellIs" dxfId="132" priority="8" operator="equal">
      <formula>"Sit"</formula>
    </cfRule>
  </conditionalFormatting>
  <conditionalFormatting sqref="Q24:W25">
    <cfRule type="cellIs" dxfId="131" priority="1" operator="equal">
      <formula>"Sit"</formula>
    </cfRule>
    <cfRule type="cellIs" dxfId="130" priority="2" operator="equal">
      <formula>"Sit"</formula>
    </cfRule>
    <cfRule type="cellIs" dxfId="129" priority="3" operator="equal">
      <formula>1.5</formula>
    </cfRule>
    <cfRule type="cellIs" dxfId="128" priority="4" operator="equal">
      <formula>"Sit"</formula>
    </cfRule>
  </conditionalFormatting>
  <pageMargins left="1.1000000000000001" right="0" top="1" bottom="0" header="0" footer="0"/>
  <pageSetup scale="91" orientation="landscape" horizontalDpi="4294967293" verticalDpi="4294967293" r:id="rId1"/>
  <headerFooter alignWithMargins="0">
    <oddFooter>&amp;L&amp;"Arial,Regular"&amp;8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3.45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3.45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3.45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6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3.45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45047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3.45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3.45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Cubs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3.45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RR-Visitor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RSNeA5KjnsgTCJdN6DY9yJqKAVDVRtaVubpCqAzDWmB5rKc1t94PmKCjRRCdCEIsf8Tb3vHAX9FyEfj+9xoncg==" saltValue="qGDqjUnEKwGoHNhZB3gb5w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127" priority="16" stopIfTrue="1" operator="equal">
      <formula>"LFC-Home"</formula>
    </cfRule>
    <cfRule type="cellIs" dxfId="126" priority="17" stopIfTrue="1" operator="equal">
      <formula>"UF-Home"</formula>
    </cfRule>
  </conditionalFormatting>
  <conditionalFormatting sqref="E11:K24">
    <cfRule type="containsText" dxfId="125" priority="15" stopIfTrue="1" operator="containsText" text="SIT">
      <formula>NOT(ISERROR(SEARCH("SIT",E11)))</formula>
    </cfRule>
  </conditionalFormatting>
  <conditionalFormatting sqref="E26:K26">
    <cfRule type="containsText" dxfId="124" priority="14" stopIfTrue="1" operator="containsText" text="SIT">
      <formula>NOT(ISERROR(SEARCH("SIT",E26)))</formula>
    </cfRule>
  </conditionalFormatting>
  <conditionalFormatting sqref="E27:K27">
    <cfRule type="containsText" dxfId="123" priority="12" operator="containsText" text="ERROR">
      <formula>NOT(ISERROR(SEARCH("ERROR",E27)))</formula>
    </cfRule>
    <cfRule type="containsText" dxfId="122" priority="13" operator="containsText" text="ERROR">
      <formula>NOT(ISERROR(SEARCH("ERROR",E27)))</formula>
    </cfRule>
  </conditionalFormatting>
  <conditionalFormatting sqref="E27:K27">
    <cfRule type="containsText" dxfId="121" priority="11" operator="containsText" text="ERROR">
      <formula>NOT(ISERROR(SEARCH("ERROR",E27)))</formula>
    </cfRule>
  </conditionalFormatting>
  <conditionalFormatting sqref="E32:K42">
    <cfRule type="cellIs" dxfId="120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119" priority="5" operator="equal">
      <formula>"Sit"</formula>
    </cfRule>
    <cfRule type="cellIs" dxfId="118" priority="6" operator="equal">
      <formula>"Sit"</formula>
    </cfRule>
    <cfRule type="cellIs" dxfId="117" priority="7" operator="equal">
      <formula>1.5</formula>
    </cfRule>
    <cfRule type="cellIs" dxfId="116" priority="8" operator="equal">
      <formula>"Sit"</formula>
    </cfRule>
  </conditionalFormatting>
  <conditionalFormatting sqref="Q24:W25">
    <cfRule type="cellIs" dxfId="115" priority="1" operator="equal">
      <formula>"Sit"</formula>
    </cfRule>
    <cfRule type="cellIs" dxfId="114" priority="2" operator="equal">
      <formula>"Sit"</formula>
    </cfRule>
    <cfRule type="cellIs" dxfId="113" priority="3" operator="equal">
      <formula>1.5</formula>
    </cfRule>
    <cfRule type="cellIs" dxfId="112" priority="4" operator="equal">
      <formula>"Sit"</formula>
    </cfRule>
  </conditionalFormatting>
  <pageMargins left="1.1000000000000001" right="0" top="1" bottom="0" header="0" footer="0"/>
  <pageSetup orientation="landscape" horizontalDpi="4294967293" verticalDpi="4294967293" r:id="rId1"/>
  <headerFooter alignWithMargins="0">
    <oddFooter>&amp;L&amp;"Arial,Regular"&amp;8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63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3.45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3.45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3.45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7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3.45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45054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3.45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3.45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Red Sox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3.45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RR-Vistior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3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3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</sheetData>
  <sheetProtection algorithmName="SHA-512" hashValue="v9hftixJXJBUVdakPSTLlY9wDbBwXtboPxAUiyOKPixDLjznzKQ5p+/wpqeRIlexlKmY12oyGvwrnF0oMVwKuw==" saltValue="FlsCKUh3atVvMdU4PsO0HQ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111" priority="16" stopIfTrue="1" operator="equal">
      <formula>"LFC-Home"</formula>
    </cfRule>
    <cfRule type="cellIs" dxfId="110" priority="17" stopIfTrue="1" operator="equal">
      <formula>"UF-Home"</formula>
    </cfRule>
  </conditionalFormatting>
  <conditionalFormatting sqref="E11:K24">
    <cfRule type="containsText" dxfId="109" priority="15" stopIfTrue="1" operator="containsText" text="SIT">
      <formula>NOT(ISERROR(SEARCH("SIT",E11)))</formula>
    </cfRule>
  </conditionalFormatting>
  <conditionalFormatting sqref="E26:K26">
    <cfRule type="containsText" dxfId="108" priority="14" stopIfTrue="1" operator="containsText" text="SIT">
      <formula>NOT(ISERROR(SEARCH("SIT",E26)))</formula>
    </cfRule>
  </conditionalFormatting>
  <conditionalFormatting sqref="E27:K27">
    <cfRule type="containsText" dxfId="107" priority="12" operator="containsText" text="ERROR">
      <formula>NOT(ISERROR(SEARCH("ERROR",E27)))</formula>
    </cfRule>
    <cfRule type="containsText" dxfId="106" priority="13" operator="containsText" text="ERROR">
      <formula>NOT(ISERROR(SEARCH("ERROR",E27)))</formula>
    </cfRule>
  </conditionalFormatting>
  <conditionalFormatting sqref="E27:K27">
    <cfRule type="containsText" dxfId="105" priority="11" operator="containsText" text="ERROR">
      <formula>NOT(ISERROR(SEARCH("ERROR",E27)))</formula>
    </cfRule>
  </conditionalFormatting>
  <conditionalFormatting sqref="E32:K42">
    <cfRule type="cellIs" dxfId="104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103" priority="5" operator="equal">
      <formula>"Sit"</formula>
    </cfRule>
    <cfRule type="cellIs" dxfId="102" priority="6" operator="equal">
      <formula>"Sit"</formula>
    </cfRule>
    <cfRule type="cellIs" dxfId="101" priority="7" operator="equal">
      <formula>1.5</formula>
    </cfRule>
    <cfRule type="cellIs" dxfId="100" priority="8" operator="equal">
      <formula>"Sit"</formula>
    </cfRule>
  </conditionalFormatting>
  <conditionalFormatting sqref="Q24:W25">
    <cfRule type="cellIs" dxfId="99" priority="1" operator="equal">
      <formula>"Sit"</formula>
    </cfRule>
    <cfRule type="cellIs" dxfId="98" priority="2" operator="equal">
      <formula>"Sit"</formula>
    </cfRule>
    <cfRule type="cellIs" dxfId="97" priority="3" operator="equal">
      <formula>1.5</formula>
    </cfRule>
    <cfRule type="cellIs" dxfId="96" priority="4" operator="equal">
      <formula>"Sit"</formula>
    </cfRule>
  </conditionalFormatting>
  <pageMargins left="1.1000000000000001" right="0" top="1" bottom="0" header="0" footer="0"/>
  <pageSetup orientation="landscape" horizontalDpi="4294967293" verticalDpi="4294967293" r:id="rId1"/>
  <headerFooter alignWithMargins="0">
    <oddFooter>&amp;L&amp;"Arial,Regular"&amp;8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4"/>
  <sheetViews>
    <sheetView zoomScale="70" zoomScaleNormal="70" workbookViewId="0"/>
  </sheetViews>
  <sheetFormatPr defaultColWidth="8.85546875" defaultRowHeight="12.75" x14ac:dyDescent="0.2"/>
  <cols>
    <col min="1" max="1" width="8.85546875" style="80"/>
    <col min="2" max="2" width="8.85546875" style="80" customWidth="1"/>
    <col min="3" max="3" width="15.140625" style="80" customWidth="1"/>
    <col min="4" max="4" width="22.28515625" style="80" bestFit="1" customWidth="1"/>
    <col min="5" max="10" width="7.42578125" style="80" customWidth="1"/>
    <col min="11" max="11" width="8.85546875" style="80" customWidth="1"/>
    <col min="12" max="12" width="12" style="57" bestFit="1" customWidth="1"/>
    <col min="13" max="13" width="8.85546875" style="81" customWidth="1"/>
    <col min="14" max="14" width="14.85546875" style="80" customWidth="1"/>
    <col min="15" max="15" width="15.140625" style="80" customWidth="1"/>
    <col min="16" max="16" width="26" style="80" customWidth="1"/>
    <col min="17" max="16384" width="8.85546875" style="80"/>
  </cols>
  <sheetData>
    <row r="1" spans="1:24" ht="23.45" customHeight="1" x14ac:dyDescent="0.2">
      <c r="A1" s="52" t="s">
        <v>36</v>
      </c>
      <c r="B1" s="53"/>
      <c r="N1" s="56" t="s">
        <v>57</v>
      </c>
      <c r="O1" s="54"/>
    </row>
    <row r="2" spans="1:24" s="58" customFormat="1" ht="22.9" customHeight="1" x14ac:dyDescent="0.2">
      <c r="A2" s="59" t="s">
        <v>28</v>
      </c>
      <c r="B2" s="60" t="s">
        <v>37</v>
      </c>
      <c r="C2" s="60"/>
      <c r="D2" s="60"/>
      <c r="E2" s="60"/>
      <c r="F2" s="61"/>
      <c r="G2" s="53"/>
      <c r="H2" s="53"/>
      <c r="I2" s="53"/>
      <c r="J2" s="53"/>
      <c r="K2" s="53"/>
      <c r="L2" s="54"/>
      <c r="M2" s="55"/>
      <c r="O2" s="57"/>
    </row>
    <row r="3" spans="1:24" ht="23.45" customHeight="1" x14ac:dyDescent="0.3">
      <c r="A3" s="52" t="s">
        <v>29</v>
      </c>
      <c r="B3" s="52" t="s">
        <v>35</v>
      </c>
      <c r="C3" s="82"/>
      <c r="D3" s="82"/>
      <c r="E3" s="82"/>
      <c r="F3" s="82"/>
      <c r="G3" s="82"/>
      <c r="H3" s="82"/>
      <c r="I3" s="82"/>
      <c r="J3" s="82"/>
      <c r="N3" s="111" t="str">
        <f>+CONCATENATE('Game Schedule &amp; Roster'!A3," - ",'Game Schedule &amp; Roster'!D3," - ",'Game Schedule &amp; Roster'!F3)</f>
        <v>Rangers - Bruce Bochy - 214-867-5309</v>
      </c>
      <c r="O3" s="112"/>
      <c r="P3" s="112"/>
      <c r="Q3" s="112"/>
      <c r="R3" s="112"/>
      <c r="S3" s="112"/>
      <c r="T3" s="112"/>
      <c r="U3" s="112"/>
      <c r="V3" s="112"/>
      <c r="W3" s="112"/>
      <c r="X3" s="113"/>
    </row>
    <row r="4" spans="1:24" ht="23.45" customHeight="1" x14ac:dyDescent="0.2">
      <c r="A4" s="52" t="s">
        <v>29</v>
      </c>
      <c r="B4" s="52" t="s">
        <v>40</v>
      </c>
      <c r="C4" s="83"/>
      <c r="D4" s="83"/>
      <c r="N4" s="37" t="s">
        <v>10</v>
      </c>
      <c r="O4" s="37">
        <v>8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ht="23.45" customHeight="1" x14ac:dyDescent="0.2">
      <c r="A5" s="52" t="s">
        <v>30</v>
      </c>
      <c r="B5" s="52" t="s">
        <v>41</v>
      </c>
      <c r="C5" s="83"/>
      <c r="D5" s="84"/>
      <c r="N5" s="40" t="s">
        <v>9</v>
      </c>
      <c r="O5" s="41">
        <f>VLOOKUP($O$4,'Game Schedule &amp; Roster'!$A$6:$F$18,2)</f>
        <v>45061</v>
      </c>
      <c r="P5" s="91"/>
      <c r="Q5" s="91"/>
      <c r="R5" s="91"/>
      <c r="S5" s="91"/>
      <c r="T5" s="91"/>
      <c r="U5" s="91"/>
      <c r="V5" s="91"/>
      <c r="W5" s="91"/>
      <c r="X5" s="92"/>
    </row>
    <row r="6" spans="1:24" ht="23.45" customHeight="1" x14ac:dyDescent="0.2">
      <c r="A6" s="52" t="s">
        <v>31</v>
      </c>
      <c r="B6" s="52" t="s">
        <v>42</v>
      </c>
      <c r="C6" s="83"/>
      <c r="D6" s="85"/>
      <c r="N6" s="40" t="s">
        <v>20</v>
      </c>
      <c r="O6" s="42">
        <f>VLOOKUP($O$4,'Game Schedule &amp; Roster'!$A$6:$F$18,3)</f>
        <v>0.75</v>
      </c>
      <c r="P6" s="122" t="s">
        <v>27</v>
      </c>
      <c r="Q6" s="122"/>
      <c r="R6" s="122"/>
      <c r="S6" s="122"/>
      <c r="T6" s="122"/>
      <c r="U6" s="122"/>
      <c r="V6" s="122"/>
      <c r="W6" s="122"/>
      <c r="X6" s="122"/>
    </row>
    <row r="7" spans="1:24" ht="23.45" customHeight="1" x14ac:dyDescent="0.3">
      <c r="A7" s="53"/>
      <c r="B7" s="52" t="s">
        <v>32</v>
      </c>
      <c r="C7" s="83"/>
      <c r="D7" s="86"/>
      <c r="N7" s="40" t="s">
        <v>8</v>
      </c>
      <c r="O7" s="120" t="str">
        <f>VLOOKUP($O$4,'Game Schedule &amp; Roster'!$A$6:$F$18,4)</f>
        <v>Bye</v>
      </c>
      <c r="P7" s="123"/>
      <c r="Q7" s="43"/>
      <c r="R7" s="43"/>
      <c r="S7" s="43"/>
      <c r="T7" s="43"/>
      <c r="U7" s="43"/>
      <c r="V7" s="43"/>
      <c r="W7" s="43"/>
      <c r="X7" s="44" t="str">
        <f>IF(SUM(Q7:W7)&lt;1," ",SUM(Q7:W7))</f>
        <v xml:space="preserve"> </v>
      </c>
    </row>
    <row r="8" spans="1:24" ht="23.45" customHeight="1" x14ac:dyDescent="0.3">
      <c r="A8" s="52" t="s">
        <v>33</v>
      </c>
      <c r="B8" s="52" t="s">
        <v>34</v>
      </c>
      <c r="C8" s="83"/>
      <c r="D8" s="86"/>
      <c r="N8" s="40" t="s">
        <v>45</v>
      </c>
      <c r="O8" s="45" t="str">
        <f>CONCATENATE(VLOOKUP($O$4,'Game Schedule &amp; Roster'!$A$6:$F$18,6),"-",VLOOKUP($O$4,'Game Schedule &amp; Roster'!$A$6:$F$18,5))</f>
        <v>RR-</v>
      </c>
      <c r="P8" s="43" t="str">
        <f>'Game Schedule &amp; Roster'!A3</f>
        <v>Rangers</v>
      </c>
      <c r="Q8" s="43"/>
      <c r="R8" s="43"/>
      <c r="S8" s="43"/>
      <c r="T8" s="43"/>
      <c r="U8" s="43"/>
      <c r="V8" s="43"/>
      <c r="W8" s="43"/>
      <c r="X8" s="44" t="str">
        <f>IF(SUM(Q8:W8)&lt;1," ",SUM(Q8:W8))</f>
        <v xml:space="preserve"> </v>
      </c>
    </row>
    <row r="9" spans="1:24" x14ac:dyDescent="0.2">
      <c r="A9" s="58"/>
      <c r="B9" s="58"/>
      <c r="C9" s="58"/>
      <c r="D9" s="58"/>
      <c r="E9" s="115" t="s">
        <v>2</v>
      </c>
      <c r="F9" s="115"/>
      <c r="G9" s="115"/>
      <c r="H9" s="115"/>
      <c r="I9" s="115"/>
      <c r="J9" s="115"/>
      <c r="K9" s="115"/>
      <c r="L9" s="67" t="s">
        <v>13</v>
      </c>
      <c r="N9" s="114" t="str">
        <f>CONCATENATE(B1," Batting Line-Up")</f>
        <v xml:space="preserve"> Batting Line-Up</v>
      </c>
      <c r="O9" s="114"/>
      <c r="P9" s="114"/>
      <c r="Q9" s="116" t="s">
        <v>2</v>
      </c>
      <c r="R9" s="117"/>
      <c r="S9" s="117"/>
      <c r="T9" s="117"/>
      <c r="U9" s="117"/>
      <c r="V9" s="117"/>
      <c r="W9" s="118"/>
      <c r="X9" s="93"/>
    </row>
    <row r="10" spans="1:24" s="57" customFormat="1" ht="15.75" x14ac:dyDescent="0.25">
      <c r="A10" s="69"/>
      <c r="B10" s="69" t="s">
        <v>14</v>
      </c>
      <c r="C10" s="69" t="s">
        <v>0</v>
      </c>
      <c r="D10" s="69" t="s">
        <v>1</v>
      </c>
      <c r="E10" s="69">
        <v>1</v>
      </c>
      <c r="F10" s="69">
        <v>2</v>
      </c>
      <c r="G10" s="69">
        <v>3</v>
      </c>
      <c r="H10" s="69">
        <v>4</v>
      </c>
      <c r="I10" s="69">
        <v>5</v>
      </c>
      <c r="J10" s="69">
        <v>6</v>
      </c>
      <c r="K10" s="70">
        <v>7</v>
      </c>
      <c r="L10" s="67"/>
      <c r="M10" s="87"/>
      <c r="N10" s="94" t="s">
        <v>14</v>
      </c>
      <c r="O10" s="94" t="s">
        <v>0</v>
      </c>
      <c r="P10" s="94" t="s">
        <v>1</v>
      </c>
      <c r="Q10" s="94">
        <v>1</v>
      </c>
      <c r="R10" s="94">
        <v>2</v>
      </c>
      <c r="S10" s="94">
        <v>3</v>
      </c>
      <c r="T10" s="94">
        <v>4</v>
      </c>
      <c r="U10" s="94">
        <v>5</v>
      </c>
      <c r="V10" s="94">
        <v>6</v>
      </c>
      <c r="W10" s="94">
        <v>7</v>
      </c>
      <c r="X10" s="94" t="s">
        <v>44</v>
      </c>
    </row>
    <row r="11" spans="1:24" ht="22.5" customHeight="1" x14ac:dyDescent="0.2">
      <c r="A11" s="71">
        <v>1</v>
      </c>
      <c r="B11" s="72">
        <v>4</v>
      </c>
      <c r="C11" s="72">
        <f>'Game Schedule &amp; Roster'!L6</f>
        <v>44</v>
      </c>
      <c r="D11" s="73" t="str">
        <f>'Game Schedule &amp; Roster'!M6</f>
        <v>Hank Aaron</v>
      </c>
      <c r="E11" s="72"/>
      <c r="F11" s="72"/>
      <c r="G11" s="72"/>
      <c r="H11" s="72"/>
      <c r="I11" s="72"/>
      <c r="J11" s="72"/>
      <c r="K11" s="72"/>
      <c r="L11" s="71">
        <f>COUNTIF($E11:$K11,"Sit")</f>
        <v>0</v>
      </c>
      <c r="M11" s="88"/>
      <c r="N11" s="50">
        <v>1</v>
      </c>
      <c r="O11" s="50">
        <f>VLOOKUP($N11,$B$11:$D$26,2,FALSE)</f>
        <v>29</v>
      </c>
      <c r="P11" s="51" t="str">
        <f>VLOOKUP($N11,$B$11:$D$26,3,FALSE)</f>
        <v>Adrian Beltre</v>
      </c>
      <c r="Q11" s="50">
        <f>VLOOKUP($N11,$B$11:$K$24,4,FALSE)</f>
        <v>0</v>
      </c>
      <c r="R11" s="50">
        <f>VLOOKUP($N11,$B$11:$K$24,5,FALSE)</f>
        <v>0</v>
      </c>
      <c r="S11" s="50">
        <f>VLOOKUP($N11,$B$11:$K$24,6,FALSE)</f>
        <v>0</v>
      </c>
      <c r="T11" s="50">
        <f>VLOOKUP($N11,$B$11:$K$24,7,FALSE)</f>
        <v>0</v>
      </c>
      <c r="U11" s="50">
        <f>VLOOKUP($N11,$B$11:$K$24,8,FALSE)</f>
        <v>0</v>
      </c>
      <c r="V11" s="50">
        <f>VLOOKUP($N11,$B$11:$K$24,9,FALSE)</f>
        <v>0</v>
      </c>
      <c r="W11" s="50">
        <f>VLOOKUP($N11,$B$11:$K$24,10,FALSE)</f>
        <v>0</v>
      </c>
      <c r="X11" s="50">
        <f>COUNTIF($Q11:$W11,"Sit")</f>
        <v>0</v>
      </c>
    </row>
    <row r="12" spans="1:24" ht="22.5" customHeight="1" x14ac:dyDescent="0.2">
      <c r="A12" s="71">
        <v>2</v>
      </c>
      <c r="B12" s="72">
        <v>8</v>
      </c>
      <c r="C12" s="72">
        <f>'Game Schedule &amp; Roster'!L7</f>
        <v>1</v>
      </c>
      <c r="D12" s="73" t="str">
        <f>'Game Schedule &amp; Roster'!M7</f>
        <v>Ozzie Smith</v>
      </c>
      <c r="E12" s="72"/>
      <c r="F12" s="72"/>
      <c r="G12" s="72"/>
      <c r="H12" s="72"/>
      <c r="I12" s="72"/>
      <c r="J12" s="72"/>
      <c r="K12" s="72"/>
      <c r="L12" s="71">
        <f t="shared" ref="L12:L26" si="0">COUNTIF($E12:$K12,"Sit")</f>
        <v>0</v>
      </c>
      <c r="M12" s="88"/>
      <c r="N12" s="50">
        <v>2</v>
      </c>
      <c r="O12" s="50">
        <f t="shared" ref="O12:O26" si="1">VLOOKUP($N12,$B$11:$D$26,2,FALSE)</f>
        <v>13</v>
      </c>
      <c r="P12" s="51" t="str">
        <f t="shared" ref="P12:P26" si="2">VLOOKUP($N12,$B$11:$D$26,3,FALSE)</f>
        <v>Roberto Clemente</v>
      </c>
      <c r="Q12" s="50">
        <f t="shared" ref="Q12:Q22" si="3">VLOOKUP($N12,$B$11:$K$24,4,FALSE)</f>
        <v>0</v>
      </c>
      <c r="R12" s="50">
        <f t="shared" ref="R12:R24" si="4">VLOOKUP($N12,$B$11:$K$24,5,FALSE)</f>
        <v>0</v>
      </c>
      <c r="S12" s="50">
        <f t="shared" ref="S12:S24" si="5">VLOOKUP($N12,$B$11:$K$24,6,FALSE)</f>
        <v>0</v>
      </c>
      <c r="T12" s="50">
        <f t="shared" ref="T12:T24" si="6">VLOOKUP($N12,$B$11:$K$24,7,FALSE)</f>
        <v>0</v>
      </c>
      <c r="U12" s="50">
        <f t="shared" ref="U12:U24" si="7">VLOOKUP($N12,$B$11:$K$24,8,FALSE)</f>
        <v>0</v>
      </c>
      <c r="V12" s="50">
        <f t="shared" ref="V12:V24" si="8">VLOOKUP($N12,$B$11:$K$24,9,FALSE)</f>
        <v>0</v>
      </c>
      <c r="W12" s="50">
        <f t="shared" ref="W12:W24" si="9">VLOOKUP($N12,$B$11:$K$24,10,FALSE)</f>
        <v>0</v>
      </c>
      <c r="X12" s="50">
        <f t="shared" ref="X12:X26" si="10">COUNTIF($Q12:$W12,"Sit")</f>
        <v>0</v>
      </c>
    </row>
    <row r="13" spans="1:24" s="89" customFormat="1" ht="22.5" customHeight="1" x14ac:dyDescent="0.2">
      <c r="A13" s="71">
        <v>3</v>
      </c>
      <c r="B13" s="72">
        <v>10</v>
      </c>
      <c r="C13" s="72">
        <f>'Game Schedule &amp; Roster'!L8</f>
        <v>2</v>
      </c>
      <c r="D13" s="73" t="str">
        <f>'Game Schedule &amp; Roster'!M8</f>
        <v>Derek Jeter</v>
      </c>
      <c r="E13" s="72"/>
      <c r="F13" s="72"/>
      <c r="G13" s="72"/>
      <c r="H13" s="72"/>
      <c r="I13" s="72"/>
      <c r="J13" s="72"/>
      <c r="K13" s="72"/>
      <c r="L13" s="71">
        <f>COUNTIF($E13:$K13,"Sit")</f>
        <v>0</v>
      </c>
      <c r="M13" s="88"/>
      <c r="N13" s="50">
        <v>3</v>
      </c>
      <c r="O13" s="50">
        <f t="shared" si="1"/>
        <v>24</v>
      </c>
      <c r="P13" s="51" t="str">
        <f t="shared" si="2"/>
        <v>Willie Mays</v>
      </c>
      <c r="Q13" s="50">
        <f t="shared" si="3"/>
        <v>0</v>
      </c>
      <c r="R13" s="50">
        <f t="shared" si="4"/>
        <v>0</v>
      </c>
      <c r="S13" s="50">
        <f t="shared" si="5"/>
        <v>0</v>
      </c>
      <c r="T13" s="50">
        <f t="shared" si="6"/>
        <v>0</v>
      </c>
      <c r="U13" s="50">
        <f t="shared" si="7"/>
        <v>0</v>
      </c>
      <c r="V13" s="50">
        <f t="shared" si="8"/>
        <v>0</v>
      </c>
      <c r="W13" s="50">
        <f t="shared" si="9"/>
        <v>0</v>
      </c>
      <c r="X13" s="50">
        <f t="shared" si="10"/>
        <v>0</v>
      </c>
    </row>
    <row r="14" spans="1:24" s="89" customFormat="1" ht="22.5" customHeight="1" x14ac:dyDescent="0.2">
      <c r="A14" s="71">
        <v>4</v>
      </c>
      <c r="B14" s="72">
        <v>11</v>
      </c>
      <c r="C14" s="72">
        <f>'Game Schedule &amp; Roster'!L9</f>
        <v>3</v>
      </c>
      <c r="D14" s="73" t="str">
        <f>'Game Schedule &amp; Roster'!M9</f>
        <v>Babe Ruth</v>
      </c>
      <c r="E14" s="72"/>
      <c r="F14" s="72"/>
      <c r="G14" s="72"/>
      <c r="H14" s="72"/>
      <c r="I14" s="72"/>
      <c r="J14" s="72"/>
      <c r="K14" s="72"/>
      <c r="L14" s="71">
        <f>COUNTIF($E14:$K14,"Sit")</f>
        <v>0</v>
      </c>
      <c r="M14" s="88"/>
      <c r="N14" s="50">
        <v>4</v>
      </c>
      <c r="O14" s="50">
        <f t="shared" si="1"/>
        <v>44</v>
      </c>
      <c r="P14" s="51" t="str">
        <f t="shared" si="2"/>
        <v>Hank Aaron</v>
      </c>
      <c r="Q14" s="50">
        <f t="shared" si="3"/>
        <v>0</v>
      </c>
      <c r="R14" s="50">
        <f t="shared" si="4"/>
        <v>0</v>
      </c>
      <c r="S14" s="50">
        <f t="shared" si="5"/>
        <v>0</v>
      </c>
      <c r="T14" s="50">
        <f t="shared" si="6"/>
        <v>0</v>
      </c>
      <c r="U14" s="50">
        <f t="shared" si="7"/>
        <v>0</v>
      </c>
      <c r="V14" s="50">
        <f t="shared" si="8"/>
        <v>0</v>
      </c>
      <c r="W14" s="50">
        <f t="shared" si="9"/>
        <v>0</v>
      </c>
      <c r="X14" s="50">
        <f t="shared" si="10"/>
        <v>0</v>
      </c>
    </row>
    <row r="15" spans="1:24" s="89" customFormat="1" ht="22.5" customHeight="1" x14ac:dyDescent="0.2">
      <c r="A15" s="71">
        <v>5</v>
      </c>
      <c r="B15" s="72">
        <v>1</v>
      </c>
      <c r="C15" s="72">
        <f>'Game Schedule &amp; Roster'!L10</f>
        <v>29</v>
      </c>
      <c r="D15" s="73" t="str">
        <f>'Game Schedule &amp; Roster'!M10</f>
        <v>Adrian Beltre</v>
      </c>
      <c r="E15" s="72"/>
      <c r="F15" s="72"/>
      <c r="G15" s="72"/>
      <c r="H15" s="72"/>
      <c r="I15" s="72"/>
      <c r="J15" s="72"/>
      <c r="K15" s="72"/>
      <c r="L15" s="71">
        <f t="shared" si="0"/>
        <v>0</v>
      </c>
      <c r="M15" s="88"/>
      <c r="N15" s="50">
        <v>5</v>
      </c>
      <c r="O15" s="50">
        <f t="shared" si="1"/>
        <v>9</v>
      </c>
      <c r="P15" s="51" t="str">
        <f t="shared" si="2"/>
        <v>Ted Williams</v>
      </c>
      <c r="Q15" s="50">
        <f t="shared" si="3"/>
        <v>0</v>
      </c>
      <c r="R15" s="50">
        <f t="shared" si="4"/>
        <v>0</v>
      </c>
      <c r="S15" s="50">
        <f t="shared" si="5"/>
        <v>0</v>
      </c>
      <c r="T15" s="50">
        <f t="shared" si="6"/>
        <v>0</v>
      </c>
      <c r="U15" s="50">
        <f t="shared" si="7"/>
        <v>0</v>
      </c>
      <c r="V15" s="50">
        <f t="shared" si="8"/>
        <v>0</v>
      </c>
      <c r="W15" s="50">
        <f t="shared" si="9"/>
        <v>0</v>
      </c>
      <c r="X15" s="50">
        <f t="shared" si="10"/>
        <v>0</v>
      </c>
    </row>
    <row r="16" spans="1:24" s="89" customFormat="1" ht="22.5" customHeight="1" x14ac:dyDescent="0.2">
      <c r="A16" s="71">
        <v>6</v>
      </c>
      <c r="B16" s="72">
        <v>12</v>
      </c>
      <c r="C16" s="72">
        <f>'Game Schedule &amp; Roster'!L11</f>
        <v>5</v>
      </c>
      <c r="D16" s="73" t="str">
        <f>'Game Schedule &amp; Roster'!M11</f>
        <v>Albert Pujols</v>
      </c>
      <c r="E16" s="72"/>
      <c r="F16" s="72"/>
      <c r="G16" s="72"/>
      <c r="H16" s="72"/>
      <c r="I16" s="72"/>
      <c r="J16" s="72"/>
      <c r="K16" s="72"/>
      <c r="L16" s="71">
        <f t="shared" si="0"/>
        <v>0</v>
      </c>
      <c r="M16" s="88"/>
      <c r="N16" s="50">
        <v>6</v>
      </c>
      <c r="O16" s="50">
        <f t="shared" si="1"/>
        <v>14</v>
      </c>
      <c r="P16" s="51" t="str">
        <f t="shared" si="2"/>
        <v>Pete Rose</v>
      </c>
      <c r="Q16" s="50">
        <f t="shared" si="3"/>
        <v>0</v>
      </c>
      <c r="R16" s="50">
        <f t="shared" si="4"/>
        <v>0</v>
      </c>
      <c r="S16" s="50">
        <f t="shared" si="5"/>
        <v>0</v>
      </c>
      <c r="T16" s="50">
        <f t="shared" si="6"/>
        <v>0</v>
      </c>
      <c r="U16" s="50">
        <f t="shared" si="7"/>
        <v>0</v>
      </c>
      <c r="V16" s="50">
        <f t="shared" si="8"/>
        <v>0</v>
      </c>
      <c r="W16" s="50">
        <f t="shared" si="9"/>
        <v>0</v>
      </c>
      <c r="X16" s="50">
        <f t="shared" si="10"/>
        <v>0</v>
      </c>
    </row>
    <row r="17" spans="1:24" ht="22.5" customHeight="1" x14ac:dyDescent="0.2">
      <c r="A17" s="71">
        <v>7</v>
      </c>
      <c r="B17" s="72">
        <v>9</v>
      </c>
      <c r="C17" s="72">
        <f>'Game Schedule &amp; Roster'!L12</f>
        <v>6</v>
      </c>
      <c r="D17" s="73" t="str">
        <f>'Game Schedule &amp; Roster'!M12</f>
        <v>Stan Musial</v>
      </c>
      <c r="E17" s="72"/>
      <c r="F17" s="72"/>
      <c r="G17" s="72"/>
      <c r="H17" s="72"/>
      <c r="I17" s="72"/>
      <c r="J17" s="72"/>
      <c r="K17" s="72"/>
      <c r="L17" s="71">
        <f t="shared" si="0"/>
        <v>0</v>
      </c>
      <c r="M17" s="88"/>
      <c r="N17" s="50">
        <v>7</v>
      </c>
      <c r="O17" s="50">
        <f t="shared" si="1"/>
        <v>16</v>
      </c>
      <c r="P17" s="51" t="str">
        <f t="shared" si="2"/>
        <v>Whitey Ford</v>
      </c>
      <c r="Q17" s="50">
        <f t="shared" si="3"/>
        <v>0</v>
      </c>
      <c r="R17" s="50">
        <f t="shared" si="4"/>
        <v>0</v>
      </c>
      <c r="S17" s="50">
        <f t="shared" si="5"/>
        <v>0</v>
      </c>
      <c r="T17" s="50">
        <f t="shared" si="6"/>
        <v>0</v>
      </c>
      <c r="U17" s="50">
        <f t="shared" si="7"/>
        <v>0</v>
      </c>
      <c r="V17" s="50">
        <f t="shared" si="8"/>
        <v>0</v>
      </c>
      <c r="W17" s="50">
        <f t="shared" si="9"/>
        <v>0</v>
      </c>
      <c r="X17" s="50">
        <f t="shared" si="10"/>
        <v>0</v>
      </c>
    </row>
    <row r="18" spans="1:24" s="89" customFormat="1" ht="22.5" customHeight="1" x14ac:dyDescent="0.2">
      <c r="A18" s="71">
        <v>8</v>
      </c>
      <c r="B18" s="72">
        <v>5</v>
      </c>
      <c r="C18" s="72">
        <f>'Game Schedule &amp; Roster'!L13</f>
        <v>9</v>
      </c>
      <c r="D18" s="73" t="str">
        <f>'Game Schedule &amp; Roster'!M13</f>
        <v>Ted Williams</v>
      </c>
      <c r="E18" s="72"/>
      <c r="F18" s="72"/>
      <c r="G18" s="72"/>
      <c r="H18" s="72"/>
      <c r="I18" s="72"/>
      <c r="J18" s="72"/>
      <c r="K18" s="72"/>
      <c r="L18" s="71">
        <f t="shared" si="0"/>
        <v>0</v>
      </c>
      <c r="M18" s="88"/>
      <c r="N18" s="50">
        <v>8</v>
      </c>
      <c r="O18" s="50">
        <f t="shared" si="1"/>
        <v>1</v>
      </c>
      <c r="P18" s="51" t="str">
        <f t="shared" si="2"/>
        <v>Ozzie Smith</v>
      </c>
      <c r="Q18" s="50">
        <f t="shared" si="3"/>
        <v>0</v>
      </c>
      <c r="R18" s="50">
        <f t="shared" si="4"/>
        <v>0</v>
      </c>
      <c r="S18" s="50">
        <f t="shared" si="5"/>
        <v>0</v>
      </c>
      <c r="T18" s="50">
        <f t="shared" si="6"/>
        <v>0</v>
      </c>
      <c r="U18" s="50">
        <f t="shared" si="7"/>
        <v>0</v>
      </c>
      <c r="V18" s="50">
        <f t="shared" si="8"/>
        <v>0</v>
      </c>
      <c r="W18" s="50">
        <f t="shared" si="9"/>
        <v>0</v>
      </c>
      <c r="X18" s="50">
        <f t="shared" si="10"/>
        <v>0</v>
      </c>
    </row>
    <row r="19" spans="1:24" s="89" customFormat="1" ht="22.5" customHeight="1" x14ac:dyDescent="0.2">
      <c r="A19" s="71">
        <v>9</v>
      </c>
      <c r="B19" s="72">
        <v>2</v>
      </c>
      <c r="C19" s="72">
        <f>'Game Schedule &amp; Roster'!L14</f>
        <v>13</v>
      </c>
      <c r="D19" s="73" t="str">
        <f>'Game Schedule &amp; Roster'!M14</f>
        <v>Roberto Clemente</v>
      </c>
      <c r="E19" s="72"/>
      <c r="F19" s="72"/>
      <c r="G19" s="72"/>
      <c r="H19" s="72"/>
      <c r="I19" s="72"/>
      <c r="J19" s="72"/>
      <c r="K19" s="72"/>
      <c r="L19" s="71">
        <f t="shared" si="0"/>
        <v>0</v>
      </c>
      <c r="M19" s="88"/>
      <c r="N19" s="50">
        <v>9</v>
      </c>
      <c r="O19" s="50">
        <f t="shared" si="1"/>
        <v>6</v>
      </c>
      <c r="P19" s="51" t="str">
        <f t="shared" si="2"/>
        <v>Stan Musial</v>
      </c>
      <c r="Q19" s="50">
        <f t="shared" si="3"/>
        <v>0</v>
      </c>
      <c r="R19" s="50">
        <f t="shared" si="4"/>
        <v>0</v>
      </c>
      <c r="S19" s="50">
        <f t="shared" si="5"/>
        <v>0</v>
      </c>
      <c r="T19" s="50">
        <f t="shared" si="6"/>
        <v>0</v>
      </c>
      <c r="U19" s="50">
        <f t="shared" si="7"/>
        <v>0</v>
      </c>
      <c r="V19" s="50">
        <f t="shared" si="8"/>
        <v>0</v>
      </c>
      <c r="W19" s="50">
        <f t="shared" si="9"/>
        <v>0</v>
      </c>
      <c r="X19" s="50">
        <f t="shared" si="10"/>
        <v>0</v>
      </c>
    </row>
    <row r="20" spans="1:24" s="89" customFormat="1" ht="22.5" customHeight="1" x14ac:dyDescent="0.2">
      <c r="A20" s="71">
        <v>10</v>
      </c>
      <c r="B20" s="72">
        <v>6</v>
      </c>
      <c r="C20" s="72">
        <f>'Game Schedule &amp; Roster'!L15</f>
        <v>14</v>
      </c>
      <c r="D20" s="73" t="str">
        <f>'Game Schedule &amp; Roster'!M15</f>
        <v>Pete Rose</v>
      </c>
      <c r="E20" s="72"/>
      <c r="F20" s="72"/>
      <c r="G20" s="72"/>
      <c r="H20" s="72"/>
      <c r="I20" s="72"/>
      <c r="J20" s="72"/>
      <c r="K20" s="72"/>
      <c r="L20" s="71">
        <f t="shared" si="0"/>
        <v>0</v>
      </c>
      <c r="M20" s="88"/>
      <c r="N20" s="50">
        <v>10</v>
      </c>
      <c r="O20" s="50">
        <f t="shared" si="1"/>
        <v>2</v>
      </c>
      <c r="P20" s="51" t="str">
        <f t="shared" si="2"/>
        <v>Derek Jeter</v>
      </c>
      <c r="Q20" s="50">
        <f t="shared" si="3"/>
        <v>0</v>
      </c>
      <c r="R20" s="50">
        <f t="shared" si="4"/>
        <v>0</v>
      </c>
      <c r="S20" s="50">
        <f t="shared" si="5"/>
        <v>0</v>
      </c>
      <c r="T20" s="50">
        <f t="shared" si="6"/>
        <v>0</v>
      </c>
      <c r="U20" s="50">
        <f t="shared" si="7"/>
        <v>0</v>
      </c>
      <c r="V20" s="50">
        <f t="shared" si="8"/>
        <v>0</v>
      </c>
      <c r="W20" s="50">
        <f t="shared" si="9"/>
        <v>0</v>
      </c>
      <c r="X20" s="50">
        <f t="shared" si="10"/>
        <v>0</v>
      </c>
    </row>
    <row r="21" spans="1:24" s="89" customFormat="1" ht="22.5" customHeight="1" x14ac:dyDescent="0.2">
      <c r="A21" s="71">
        <v>11</v>
      </c>
      <c r="B21" s="72">
        <v>7</v>
      </c>
      <c r="C21" s="72">
        <f>'Game Schedule &amp; Roster'!L16</f>
        <v>16</v>
      </c>
      <c r="D21" s="73" t="str">
        <f>'Game Schedule &amp; Roster'!M16</f>
        <v>Whitey Ford</v>
      </c>
      <c r="E21" s="72"/>
      <c r="F21" s="72"/>
      <c r="G21" s="72"/>
      <c r="H21" s="72"/>
      <c r="I21" s="72"/>
      <c r="J21" s="72"/>
      <c r="K21" s="72"/>
      <c r="L21" s="71">
        <f t="shared" si="0"/>
        <v>0</v>
      </c>
      <c r="M21" s="88"/>
      <c r="N21" s="50">
        <v>11</v>
      </c>
      <c r="O21" s="50">
        <f t="shared" si="1"/>
        <v>3</v>
      </c>
      <c r="P21" s="51" t="str">
        <f t="shared" si="2"/>
        <v>Babe Ruth</v>
      </c>
      <c r="Q21" s="50">
        <f t="shared" si="3"/>
        <v>0</v>
      </c>
      <c r="R21" s="50">
        <f t="shared" si="4"/>
        <v>0</v>
      </c>
      <c r="S21" s="50">
        <f t="shared" si="5"/>
        <v>0</v>
      </c>
      <c r="T21" s="50">
        <f t="shared" si="6"/>
        <v>0</v>
      </c>
      <c r="U21" s="50">
        <f t="shared" si="7"/>
        <v>0</v>
      </c>
      <c r="V21" s="50">
        <f t="shared" si="8"/>
        <v>0</v>
      </c>
      <c r="W21" s="50">
        <f t="shared" si="9"/>
        <v>0</v>
      </c>
      <c r="X21" s="50">
        <f t="shared" si="10"/>
        <v>0</v>
      </c>
    </row>
    <row r="22" spans="1:24" s="89" customFormat="1" ht="22.5" customHeight="1" x14ac:dyDescent="0.2">
      <c r="A22" s="71">
        <v>12</v>
      </c>
      <c r="B22" s="72">
        <v>3</v>
      </c>
      <c r="C22" s="72">
        <f>'Game Schedule &amp; Roster'!L17</f>
        <v>24</v>
      </c>
      <c r="D22" s="73" t="str">
        <f>'Game Schedule &amp; Roster'!M17</f>
        <v>Willie Mays</v>
      </c>
      <c r="E22" s="72"/>
      <c r="F22" s="72"/>
      <c r="G22" s="72"/>
      <c r="H22" s="72"/>
      <c r="I22" s="72"/>
      <c r="J22" s="72"/>
      <c r="K22" s="72"/>
      <c r="L22" s="71">
        <f t="shared" si="0"/>
        <v>0</v>
      </c>
      <c r="M22" s="88"/>
      <c r="N22" s="50">
        <v>12</v>
      </c>
      <c r="O22" s="50">
        <f t="shared" si="1"/>
        <v>5</v>
      </c>
      <c r="P22" s="51" t="str">
        <f t="shared" si="2"/>
        <v>Albert Pujols</v>
      </c>
      <c r="Q22" s="50">
        <f t="shared" si="3"/>
        <v>0</v>
      </c>
      <c r="R22" s="50">
        <f t="shared" si="4"/>
        <v>0</v>
      </c>
      <c r="S22" s="50">
        <f t="shared" si="5"/>
        <v>0</v>
      </c>
      <c r="T22" s="50">
        <f t="shared" si="6"/>
        <v>0</v>
      </c>
      <c r="U22" s="50">
        <f t="shared" si="7"/>
        <v>0</v>
      </c>
      <c r="V22" s="50">
        <f t="shared" si="8"/>
        <v>0</v>
      </c>
      <c r="W22" s="50">
        <f t="shared" si="9"/>
        <v>0</v>
      </c>
      <c r="X22" s="50">
        <f t="shared" si="10"/>
        <v>0</v>
      </c>
    </row>
    <row r="23" spans="1:24" s="89" customFormat="1" ht="22.5" customHeight="1" x14ac:dyDescent="0.2">
      <c r="A23" s="71"/>
      <c r="B23" s="72"/>
      <c r="C23" s="72">
        <f>'Game Schedule &amp; Roster'!L18</f>
        <v>0</v>
      </c>
      <c r="D23" s="73">
        <f>'Game Schedule &amp; Roster'!M18</f>
        <v>0</v>
      </c>
      <c r="E23" s="72"/>
      <c r="F23" s="72"/>
      <c r="G23" s="72"/>
      <c r="H23" s="72"/>
      <c r="I23" s="72"/>
      <c r="J23" s="72"/>
      <c r="K23" s="72"/>
      <c r="L23" s="71">
        <f t="shared" si="0"/>
        <v>0</v>
      </c>
      <c r="M23" s="88"/>
      <c r="N23" s="50">
        <v>13</v>
      </c>
      <c r="O23" s="50" t="e">
        <f t="shared" si="1"/>
        <v>#N/A</v>
      </c>
      <c r="P23" s="51" t="e">
        <f t="shared" si="2"/>
        <v>#N/A</v>
      </c>
      <c r="Q23" s="50" t="e">
        <f>VLOOKUP($N23,$B$11:$K$26,4,FALSE)</f>
        <v>#N/A</v>
      </c>
      <c r="R23" s="50" t="e">
        <f t="shared" si="4"/>
        <v>#N/A</v>
      </c>
      <c r="S23" s="50" t="e">
        <f t="shared" si="5"/>
        <v>#N/A</v>
      </c>
      <c r="T23" s="50" t="e">
        <f t="shared" si="6"/>
        <v>#N/A</v>
      </c>
      <c r="U23" s="50" t="e">
        <f t="shared" si="7"/>
        <v>#N/A</v>
      </c>
      <c r="V23" s="50" t="e">
        <f t="shared" si="8"/>
        <v>#N/A</v>
      </c>
      <c r="W23" s="50" t="e">
        <f t="shared" si="9"/>
        <v>#N/A</v>
      </c>
      <c r="X23" s="50">
        <f t="shared" si="10"/>
        <v>0</v>
      </c>
    </row>
    <row r="24" spans="1:24" ht="22.5" customHeight="1" x14ac:dyDescent="0.2">
      <c r="A24" s="71"/>
      <c r="B24" s="72"/>
      <c r="C24" s="72">
        <f>'Game Schedule &amp; Roster'!L19</f>
        <v>0</v>
      </c>
      <c r="D24" s="73">
        <f>'Game Schedule &amp; Roster'!M19</f>
        <v>0</v>
      </c>
      <c r="E24" s="72"/>
      <c r="F24" s="72"/>
      <c r="G24" s="72"/>
      <c r="H24" s="72"/>
      <c r="I24" s="72"/>
      <c r="J24" s="72"/>
      <c r="K24" s="72"/>
      <c r="L24" s="71">
        <f>COUNTIF($E24:$K24,"Sit")</f>
        <v>0</v>
      </c>
      <c r="N24" s="50">
        <v>14</v>
      </c>
      <c r="O24" s="50" t="e">
        <f t="shared" si="1"/>
        <v>#N/A</v>
      </c>
      <c r="P24" s="51" t="e">
        <f t="shared" si="2"/>
        <v>#N/A</v>
      </c>
      <c r="Q24" s="50" t="e">
        <f>VLOOKUP($N24,$B$11:$K$26,4,FALSE)</f>
        <v>#N/A</v>
      </c>
      <c r="R24" s="50" t="e">
        <f t="shared" si="4"/>
        <v>#N/A</v>
      </c>
      <c r="S24" s="50" t="e">
        <f t="shared" si="5"/>
        <v>#N/A</v>
      </c>
      <c r="T24" s="50" t="e">
        <f t="shared" si="6"/>
        <v>#N/A</v>
      </c>
      <c r="U24" s="50" t="e">
        <f t="shared" si="7"/>
        <v>#N/A</v>
      </c>
      <c r="V24" s="50" t="e">
        <f t="shared" si="8"/>
        <v>#N/A</v>
      </c>
      <c r="W24" s="50" t="e">
        <f t="shared" si="9"/>
        <v>#N/A</v>
      </c>
      <c r="X24" s="50">
        <f t="shared" si="10"/>
        <v>0</v>
      </c>
    </row>
    <row r="25" spans="1:24" ht="22.5" customHeight="1" x14ac:dyDescent="0.2">
      <c r="A25" s="71"/>
      <c r="B25" s="72"/>
      <c r="C25" s="72">
        <f>'Game Schedule &amp; Roster'!L20</f>
        <v>0</v>
      </c>
      <c r="D25" s="73">
        <f>'Game Schedule &amp; Roster'!M20</f>
        <v>0</v>
      </c>
      <c r="E25" s="72"/>
      <c r="F25" s="72"/>
      <c r="G25" s="72"/>
      <c r="H25" s="72"/>
      <c r="I25" s="72"/>
      <c r="J25" s="72"/>
      <c r="K25" s="72"/>
      <c r="L25" s="71">
        <f t="shared" si="0"/>
        <v>0</v>
      </c>
      <c r="N25" s="50">
        <v>15</v>
      </c>
      <c r="O25" s="50" t="e">
        <f t="shared" si="1"/>
        <v>#N/A</v>
      </c>
      <c r="P25" s="51" t="e">
        <f t="shared" si="2"/>
        <v>#N/A</v>
      </c>
      <c r="Q25" s="50" t="e">
        <f>VLOOKUP($N25,$B$11:$K$26,4,FALSE)</f>
        <v>#N/A</v>
      </c>
      <c r="R25" s="50" t="e">
        <f>VLOOKUP($N25,$B$11:$K$26,4,FALSE)</f>
        <v>#N/A</v>
      </c>
      <c r="S25" s="50" t="e">
        <f t="shared" ref="R25:W26" si="11">VLOOKUP($N25,$B$11:$K$26,4,FALSE)</f>
        <v>#N/A</v>
      </c>
      <c r="T25" s="50" t="e">
        <f t="shared" si="11"/>
        <v>#N/A</v>
      </c>
      <c r="U25" s="50" t="e">
        <f t="shared" si="11"/>
        <v>#N/A</v>
      </c>
      <c r="V25" s="50" t="e">
        <f t="shared" si="11"/>
        <v>#N/A</v>
      </c>
      <c r="W25" s="50" t="e">
        <f t="shared" si="11"/>
        <v>#N/A</v>
      </c>
      <c r="X25" s="50">
        <f t="shared" si="10"/>
        <v>0</v>
      </c>
    </row>
    <row r="26" spans="1:24" ht="22.5" customHeight="1" x14ac:dyDescent="0.2">
      <c r="A26" s="71"/>
      <c r="B26" s="72"/>
      <c r="C26" s="72">
        <f>'Game Schedule &amp; Roster'!L21</f>
        <v>0</v>
      </c>
      <c r="D26" s="73">
        <f>'Game Schedule &amp; Roster'!M21</f>
        <v>0</v>
      </c>
      <c r="E26" s="72"/>
      <c r="F26" s="72"/>
      <c r="G26" s="72"/>
      <c r="H26" s="72"/>
      <c r="I26" s="72"/>
      <c r="J26" s="72"/>
      <c r="K26" s="72"/>
      <c r="L26" s="71">
        <f t="shared" si="0"/>
        <v>0</v>
      </c>
      <c r="N26" s="50">
        <v>16</v>
      </c>
      <c r="O26" s="50" t="e">
        <f t="shared" si="1"/>
        <v>#N/A</v>
      </c>
      <c r="P26" s="50" t="e">
        <f t="shared" si="2"/>
        <v>#N/A</v>
      </c>
      <c r="Q26" s="50" t="e">
        <f>VLOOKUP($N26,$B$11:$K$26,4,FALSE)</f>
        <v>#N/A</v>
      </c>
      <c r="R26" s="50" t="e">
        <f t="shared" si="11"/>
        <v>#N/A</v>
      </c>
      <c r="S26" s="50" t="e">
        <f t="shared" si="11"/>
        <v>#N/A</v>
      </c>
      <c r="T26" s="50" t="e">
        <f t="shared" si="11"/>
        <v>#N/A</v>
      </c>
      <c r="U26" s="50" t="e">
        <f t="shared" si="11"/>
        <v>#N/A</v>
      </c>
      <c r="V26" s="50" t="e">
        <f t="shared" si="11"/>
        <v>#N/A</v>
      </c>
      <c r="W26" s="50" t="e">
        <f t="shared" si="11"/>
        <v>#N/A</v>
      </c>
      <c r="X26" s="50">
        <f t="shared" si="10"/>
        <v>0</v>
      </c>
    </row>
    <row r="27" spans="1:24" s="75" customFormat="1" ht="22.5" customHeight="1" x14ac:dyDescent="0.2">
      <c r="B27" s="76"/>
      <c r="C27" s="58"/>
      <c r="D27" s="98" t="s">
        <v>21</v>
      </c>
      <c r="E27" s="99" t="str">
        <f t="shared" ref="E27:K27" si="12">IF((COUNTIF(E$11:E$26,"P")*COUNTIF(E$11:E$26,"C")*COUNTIF(E$11:E$26,"1")*COUNTIF(E$11:E$26,"2")*COUNTIF(E$11:E$26,"3")*COUNTIF(E$11:E$26,"SS")*COUNTIF(E$11:E$26,"LF")*COUNTIF(E$11:E$26,"LCF")*COUNTIF(E$11:E$26,"RCF")*COUNTIF(E$11:E$26,"RF")*COUNTIF(E$11:E$26,"Rov"))=1,"OK","ERROR")</f>
        <v>ERROR</v>
      </c>
      <c r="F27" s="99" t="str">
        <f t="shared" si="12"/>
        <v>ERROR</v>
      </c>
      <c r="G27" s="99" t="str">
        <f t="shared" si="12"/>
        <v>ERROR</v>
      </c>
      <c r="H27" s="99" t="str">
        <f t="shared" si="12"/>
        <v>ERROR</v>
      </c>
      <c r="I27" s="99" t="str">
        <f t="shared" si="12"/>
        <v>ERROR</v>
      </c>
      <c r="J27" s="99" t="str">
        <f t="shared" si="12"/>
        <v>ERROR</v>
      </c>
      <c r="K27" s="99" t="str">
        <f t="shared" si="12"/>
        <v>ERROR</v>
      </c>
      <c r="L27" s="99">
        <f>SUM(L11:L24)</f>
        <v>0</v>
      </c>
      <c r="M27" s="74"/>
      <c r="N27" s="58"/>
      <c r="O27" s="57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58" customFormat="1" ht="22.35" customHeight="1" x14ac:dyDescent="0.2">
      <c r="A28" s="75"/>
      <c r="B28" s="77"/>
      <c r="D28" s="98" t="s">
        <v>12</v>
      </c>
      <c r="E28" s="99">
        <f t="shared" ref="E28:K28" si="13">COUNTIF(E$11:E$24,"Sit")</f>
        <v>0</v>
      </c>
      <c r="F28" s="99">
        <f t="shared" si="13"/>
        <v>0</v>
      </c>
      <c r="G28" s="99">
        <f t="shared" si="13"/>
        <v>0</v>
      </c>
      <c r="H28" s="99">
        <f t="shared" si="13"/>
        <v>0</v>
      </c>
      <c r="I28" s="99">
        <f t="shared" si="13"/>
        <v>0</v>
      </c>
      <c r="J28" s="99">
        <f t="shared" si="13"/>
        <v>0</v>
      </c>
      <c r="K28" s="99">
        <f t="shared" si="13"/>
        <v>0</v>
      </c>
      <c r="L28" s="99">
        <f>SUM(E28:K28)</f>
        <v>0</v>
      </c>
      <c r="M28" s="55"/>
    </row>
    <row r="29" spans="1:24" s="58" customFormat="1" x14ac:dyDescent="0.2">
      <c r="A29" s="75"/>
      <c r="B29" s="77"/>
      <c r="D29" s="98"/>
      <c r="E29" s="98"/>
      <c r="F29" s="98"/>
      <c r="G29" s="98"/>
      <c r="H29" s="98"/>
      <c r="I29" s="98"/>
      <c r="J29" s="98"/>
      <c r="K29" s="98"/>
      <c r="L29" s="99"/>
      <c r="M29" s="55" t="s">
        <v>43</v>
      </c>
    </row>
    <row r="30" spans="1:24" s="58" customFormat="1" ht="15" x14ac:dyDescent="0.2">
      <c r="C30" s="78"/>
      <c r="D30" s="100"/>
      <c r="E30" s="114" t="s">
        <v>2</v>
      </c>
      <c r="F30" s="114"/>
      <c r="G30" s="114"/>
      <c r="H30" s="114"/>
      <c r="I30" s="114"/>
      <c r="J30" s="114"/>
      <c r="K30" s="114"/>
      <c r="L30" s="99"/>
      <c r="M30" s="55"/>
    </row>
    <row r="31" spans="1:24" s="58" customFormat="1" ht="15.75" x14ac:dyDescent="0.25">
      <c r="C31" s="78"/>
      <c r="D31" s="101" t="s">
        <v>25</v>
      </c>
      <c r="E31" s="48">
        <v>1</v>
      </c>
      <c r="F31" s="48">
        <v>2</v>
      </c>
      <c r="G31" s="48">
        <v>3</v>
      </c>
      <c r="H31" s="48">
        <v>4</v>
      </c>
      <c r="I31" s="48">
        <v>5</v>
      </c>
      <c r="J31" s="48">
        <v>6</v>
      </c>
      <c r="K31" s="48">
        <v>7</v>
      </c>
      <c r="L31" s="99"/>
      <c r="M31" s="55"/>
    </row>
    <row r="32" spans="1:24" s="58" customFormat="1" ht="15" x14ac:dyDescent="0.2">
      <c r="C32" s="78"/>
      <c r="D32" s="100">
        <v>1</v>
      </c>
      <c r="E32" s="102">
        <f t="shared" ref="E32:K32" si="14">COUNTIF(E$11:E$26,"1")</f>
        <v>0</v>
      </c>
      <c r="F32" s="102">
        <f t="shared" si="14"/>
        <v>0</v>
      </c>
      <c r="G32" s="102">
        <f t="shared" si="14"/>
        <v>0</v>
      </c>
      <c r="H32" s="102">
        <f t="shared" si="14"/>
        <v>0</v>
      </c>
      <c r="I32" s="102">
        <f t="shared" si="14"/>
        <v>0</v>
      </c>
      <c r="J32" s="102">
        <f t="shared" si="14"/>
        <v>0</v>
      </c>
      <c r="K32" s="102">
        <f t="shared" si="14"/>
        <v>0</v>
      </c>
      <c r="L32" s="99"/>
      <c r="M32" s="55"/>
    </row>
    <row r="33" spans="1:13" s="58" customFormat="1" ht="15" x14ac:dyDescent="0.2">
      <c r="B33" s="79"/>
      <c r="C33" s="78"/>
      <c r="D33" s="103">
        <v>2</v>
      </c>
      <c r="E33" s="102">
        <f t="shared" ref="E33:K33" si="15">COUNTIF(E$11:E$26,"2")</f>
        <v>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99"/>
      <c r="M33" s="55"/>
    </row>
    <row r="34" spans="1:13" s="58" customFormat="1" ht="15" x14ac:dyDescent="0.2">
      <c r="B34" s="79"/>
      <c r="C34" s="78"/>
      <c r="D34" s="103">
        <v>3</v>
      </c>
      <c r="E34" s="102">
        <f t="shared" ref="E34:K34" si="16">COUNTIF(E$11:E$26,"3")</f>
        <v>0</v>
      </c>
      <c r="F34" s="102">
        <f t="shared" si="16"/>
        <v>0</v>
      </c>
      <c r="G34" s="102">
        <f t="shared" si="16"/>
        <v>0</v>
      </c>
      <c r="H34" s="102">
        <f t="shared" si="16"/>
        <v>0</v>
      </c>
      <c r="I34" s="102">
        <f t="shared" si="16"/>
        <v>0</v>
      </c>
      <c r="J34" s="102">
        <f t="shared" si="16"/>
        <v>0</v>
      </c>
      <c r="K34" s="102">
        <f t="shared" si="16"/>
        <v>0</v>
      </c>
      <c r="L34" s="99"/>
      <c r="M34" s="55"/>
    </row>
    <row r="35" spans="1:13" s="58" customFormat="1" ht="15" x14ac:dyDescent="0.2">
      <c r="B35" s="79"/>
      <c r="C35" s="78"/>
      <c r="D35" s="104" t="s">
        <v>5</v>
      </c>
      <c r="E35" s="102">
        <f t="shared" ref="E35:K35" si="17">COUNTIF(E$11:E$26,"SS")</f>
        <v>0</v>
      </c>
      <c r="F35" s="102">
        <f t="shared" si="17"/>
        <v>0</v>
      </c>
      <c r="G35" s="102">
        <f t="shared" si="17"/>
        <v>0</v>
      </c>
      <c r="H35" s="102">
        <f t="shared" si="17"/>
        <v>0</v>
      </c>
      <c r="I35" s="102">
        <f t="shared" si="17"/>
        <v>0</v>
      </c>
      <c r="J35" s="102">
        <f t="shared" si="17"/>
        <v>0</v>
      </c>
      <c r="K35" s="102">
        <f t="shared" si="17"/>
        <v>0</v>
      </c>
      <c r="L35" s="99"/>
      <c r="M35" s="55"/>
    </row>
    <row r="36" spans="1:13" s="58" customFormat="1" ht="15" x14ac:dyDescent="0.2">
      <c r="B36" s="79"/>
      <c r="C36" s="78"/>
      <c r="D36" s="104" t="s">
        <v>3</v>
      </c>
      <c r="E36" s="102">
        <f t="shared" ref="E36:K36" si="18">COUNTIF(E$11:E$26,"P")</f>
        <v>0</v>
      </c>
      <c r="F36" s="102">
        <f t="shared" si="18"/>
        <v>0</v>
      </c>
      <c r="G36" s="102">
        <f t="shared" si="18"/>
        <v>0</v>
      </c>
      <c r="H36" s="102">
        <f t="shared" si="18"/>
        <v>0</v>
      </c>
      <c r="I36" s="102">
        <f t="shared" si="18"/>
        <v>0</v>
      </c>
      <c r="J36" s="102">
        <f t="shared" si="18"/>
        <v>0</v>
      </c>
      <c r="K36" s="102">
        <f t="shared" si="18"/>
        <v>0</v>
      </c>
      <c r="L36" s="99"/>
      <c r="M36" s="55"/>
    </row>
    <row r="37" spans="1:13" s="58" customFormat="1" ht="15" x14ac:dyDescent="0.2">
      <c r="B37" s="79"/>
      <c r="C37" s="78"/>
      <c r="D37" s="104" t="s">
        <v>4</v>
      </c>
      <c r="E37" s="102">
        <f t="shared" ref="E37:K37" si="19">COUNTIF(E$11:E$26,"C")</f>
        <v>0</v>
      </c>
      <c r="F37" s="102">
        <f t="shared" si="19"/>
        <v>0</v>
      </c>
      <c r="G37" s="102">
        <f t="shared" si="19"/>
        <v>0</v>
      </c>
      <c r="H37" s="102">
        <f t="shared" si="19"/>
        <v>0</v>
      </c>
      <c r="I37" s="102">
        <f t="shared" si="19"/>
        <v>0</v>
      </c>
      <c r="J37" s="102">
        <f t="shared" si="19"/>
        <v>0</v>
      </c>
      <c r="K37" s="102">
        <f t="shared" si="19"/>
        <v>0</v>
      </c>
      <c r="L37" s="99"/>
      <c r="M37" s="55"/>
    </row>
    <row r="38" spans="1:13" s="58" customFormat="1" ht="15" x14ac:dyDescent="0.2">
      <c r="B38" s="79"/>
      <c r="C38" s="79"/>
      <c r="D38" s="104" t="s">
        <v>7</v>
      </c>
      <c r="E38" s="102">
        <f t="shared" ref="E38:K38" si="20">COUNTIF(E$11:E$26,"LF")</f>
        <v>0</v>
      </c>
      <c r="F38" s="102">
        <f t="shared" si="20"/>
        <v>0</v>
      </c>
      <c r="G38" s="102">
        <f t="shared" si="20"/>
        <v>0</v>
      </c>
      <c r="H38" s="102">
        <f t="shared" si="20"/>
        <v>0</v>
      </c>
      <c r="I38" s="102">
        <f t="shared" si="20"/>
        <v>0</v>
      </c>
      <c r="J38" s="102">
        <f t="shared" si="20"/>
        <v>0</v>
      </c>
      <c r="K38" s="102">
        <f t="shared" si="20"/>
        <v>0</v>
      </c>
      <c r="L38" s="99"/>
      <c r="M38" s="55"/>
    </row>
    <row r="39" spans="1:13" s="58" customFormat="1" ht="15" x14ac:dyDescent="0.2">
      <c r="B39" s="79"/>
      <c r="C39" s="79"/>
      <c r="D39" s="105" t="s">
        <v>24</v>
      </c>
      <c r="E39" s="102">
        <f t="shared" ref="E39:K39" si="21">COUNTIF(E$11:E$26,"LCF")</f>
        <v>0</v>
      </c>
      <c r="F39" s="102">
        <f t="shared" si="21"/>
        <v>0</v>
      </c>
      <c r="G39" s="102">
        <f t="shared" si="21"/>
        <v>0</v>
      </c>
      <c r="H39" s="102">
        <f t="shared" si="21"/>
        <v>0</v>
      </c>
      <c r="I39" s="102">
        <f t="shared" si="21"/>
        <v>0</v>
      </c>
      <c r="J39" s="102">
        <f t="shared" si="21"/>
        <v>0</v>
      </c>
      <c r="K39" s="102">
        <f t="shared" si="21"/>
        <v>0</v>
      </c>
      <c r="L39" s="99"/>
      <c r="M39" s="55"/>
    </row>
    <row r="40" spans="1:13" s="58" customFormat="1" x14ac:dyDescent="0.2">
      <c r="B40" s="79"/>
      <c r="C40" s="79"/>
      <c r="D40" s="106" t="s">
        <v>23</v>
      </c>
      <c r="E40" s="102">
        <f t="shared" ref="E40:K40" si="22">COUNTIF(E$11:E$26,"RCF")</f>
        <v>0</v>
      </c>
      <c r="F40" s="102">
        <f t="shared" si="22"/>
        <v>0</v>
      </c>
      <c r="G40" s="102">
        <f t="shared" si="22"/>
        <v>0</v>
      </c>
      <c r="H40" s="102">
        <f t="shared" si="22"/>
        <v>0</v>
      </c>
      <c r="I40" s="102">
        <f t="shared" si="22"/>
        <v>0</v>
      </c>
      <c r="J40" s="102">
        <f t="shared" si="22"/>
        <v>0</v>
      </c>
      <c r="K40" s="102">
        <f t="shared" si="22"/>
        <v>0</v>
      </c>
      <c r="L40" s="99"/>
      <c r="M40" s="55"/>
    </row>
    <row r="41" spans="1:13" s="58" customFormat="1" ht="15" x14ac:dyDescent="0.2">
      <c r="B41" s="79"/>
      <c r="C41" s="79"/>
      <c r="D41" s="105" t="s">
        <v>6</v>
      </c>
      <c r="E41" s="102">
        <f t="shared" ref="E41:K41" si="23">COUNTIF(E$11:E$24,"RF")</f>
        <v>0</v>
      </c>
      <c r="F41" s="102">
        <f t="shared" si="23"/>
        <v>0</v>
      </c>
      <c r="G41" s="102">
        <f t="shared" si="23"/>
        <v>0</v>
      </c>
      <c r="H41" s="102">
        <f t="shared" si="23"/>
        <v>0</v>
      </c>
      <c r="I41" s="102">
        <f t="shared" si="23"/>
        <v>0</v>
      </c>
      <c r="J41" s="102">
        <f t="shared" si="23"/>
        <v>0</v>
      </c>
      <c r="K41" s="102">
        <f t="shared" si="23"/>
        <v>0</v>
      </c>
      <c r="L41" s="99"/>
      <c r="M41" s="55"/>
    </row>
    <row r="42" spans="1:13" s="58" customFormat="1" x14ac:dyDescent="0.2">
      <c r="B42" s="79"/>
      <c r="C42" s="79"/>
      <c r="D42" s="106" t="s">
        <v>22</v>
      </c>
      <c r="E42" s="102">
        <f t="shared" ref="E42:K42" si="24">COUNTIF(E$11:E$26,"Rov")</f>
        <v>0</v>
      </c>
      <c r="F42" s="102">
        <f t="shared" si="24"/>
        <v>0</v>
      </c>
      <c r="G42" s="102">
        <f t="shared" si="24"/>
        <v>0</v>
      </c>
      <c r="H42" s="102">
        <f t="shared" si="24"/>
        <v>0</v>
      </c>
      <c r="I42" s="102">
        <f t="shared" si="24"/>
        <v>0</v>
      </c>
      <c r="J42" s="102">
        <f t="shared" si="24"/>
        <v>0</v>
      </c>
      <c r="K42" s="102">
        <f t="shared" si="24"/>
        <v>0</v>
      </c>
      <c r="L42" s="99"/>
      <c r="M42" s="55"/>
    </row>
    <row r="43" spans="1:13" x14ac:dyDescent="0.2">
      <c r="A43" s="58"/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1:13" x14ac:dyDescent="0.2">
      <c r="A44" s="58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x14ac:dyDescent="0.2">
      <c r="B45" s="90"/>
      <c r="C45" s="90"/>
      <c r="D45" s="90"/>
      <c r="E45" s="90"/>
      <c r="F45" s="90"/>
      <c r="G45" s="90"/>
      <c r="H45" s="90"/>
      <c r="I45" s="90"/>
      <c r="J45" s="90"/>
      <c r="K45" s="90"/>
    </row>
    <row r="46" spans="1:13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3" x14ac:dyDescent="0.2"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3" x14ac:dyDescent="0.2"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2:11" x14ac:dyDescent="0.2"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2:11" x14ac:dyDescent="0.2"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2:11" x14ac:dyDescent="0.2">
      <c r="B51" s="90"/>
      <c r="C51" s="90"/>
      <c r="D51" s="90"/>
      <c r="E51" s="90"/>
      <c r="F51" s="90"/>
      <c r="G51" s="90"/>
      <c r="H51" s="90"/>
      <c r="I51" s="90"/>
      <c r="J51" s="90"/>
      <c r="K51" s="90"/>
    </row>
    <row r="52" spans="2:11" x14ac:dyDescent="0.2">
      <c r="B52" s="90"/>
      <c r="C52" s="90"/>
      <c r="D52" s="90"/>
      <c r="E52" s="90"/>
      <c r="F52" s="90"/>
      <c r="G52" s="90"/>
      <c r="H52" s="90"/>
      <c r="I52" s="90"/>
      <c r="J52" s="90"/>
      <c r="K52" s="90"/>
    </row>
    <row r="53" spans="2:11" x14ac:dyDescent="0.2">
      <c r="B53" s="90"/>
      <c r="C53" s="90"/>
      <c r="D53" s="90"/>
      <c r="E53" s="90"/>
      <c r="F53" s="90"/>
      <c r="G53" s="90"/>
      <c r="H53" s="90"/>
      <c r="I53" s="90"/>
      <c r="J53" s="90"/>
      <c r="K53" s="90"/>
    </row>
    <row r="54" spans="2:11" x14ac:dyDescent="0.2"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2:11" x14ac:dyDescent="0.2"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2:11" x14ac:dyDescent="0.2"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2:11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2:11" x14ac:dyDescent="0.2"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2:11" x14ac:dyDescent="0.2"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2:11" x14ac:dyDescent="0.2">
      <c r="B60" s="90"/>
      <c r="C60" s="90"/>
      <c r="D60" s="90"/>
      <c r="E60" s="90"/>
      <c r="F60" s="90"/>
      <c r="G60" s="90"/>
      <c r="H60" s="90"/>
      <c r="I60" s="90"/>
      <c r="J60" s="90"/>
      <c r="K60" s="90"/>
    </row>
    <row r="61" spans="2:1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2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2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2:1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</sheetData>
  <sheetProtection algorithmName="SHA-512" hashValue="luUC5tvrkRBQbuLLfiBvts4yJLllK1tcnrWGm/sqyr8ZwFj6vRBE8MqI4EBqDatM3cbkyakqSUgEt/LluvGvEw==" saltValue="gAd0Ds+Aq1IhU4vTSEAWTg==" spinCount="100000" sheet="1" objects="1" scenarios="1"/>
  <mergeCells count="7">
    <mergeCell ref="E30:K30"/>
    <mergeCell ref="N3:X3"/>
    <mergeCell ref="N9:P9"/>
    <mergeCell ref="E9:K9"/>
    <mergeCell ref="Q9:W9"/>
    <mergeCell ref="P6:X6"/>
    <mergeCell ref="O7:P7"/>
  </mergeCells>
  <phoneticPr fontId="0" type="noConversion"/>
  <conditionalFormatting sqref="O8">
    <cfRule type="cellIs" dxfId="95" priority="16" stopIfTrue="1" operator="equal">
      <formula>"LFC-Home"</formula>
    </cfRule>
    <cfRule type="cellIs" dxfId="94" priority="17" stopIfTrue="1" operator="equal">
      <formula>"UF-Home"</formula>
    </cfRule>
  </conditionalFormatting>
  <conditionalFormatting sqref="E11:K24">
    <cfRule type="containsText" dxfId="93" priority="15" stopIfTrue="1" operator="containsText" text="SIT">
      <formula>NOT(ISERROR(SEARCH("SIT",E11)))</formula>
    </cfRule>
  </conditionalFormatting>
  <conditionalFormatting sqref="E26:K26">
    <cfRule type="containsText" dxfId="92" priority="14" stopIfTrue="1" operator="containsText" text="SIT">
      <formula>NOT(ISERROR(SEARCH("SIT",E26)))</formula>
    </cfRule>
  </conditionalFormatting>
  <conditionalFormatting sqref="E27:K27">
    <cfRule type="containsText" dxfId="91" priority="12" operator="containsText" text="ERROR">
      <formula>NOT(ISERROR(SEARCH("ERROR",E27)))</formula>
    </cfRule>
    <cfRule type="containsText" dxfId="90" priority="13" operator="containsText" text="ERROR">
      <formula>NOT(ISERROR(SEARCH("ERROR",E27)))</formula>
    </cfRule>
  </conditionalFormatting>
  <conditionalFormatting sqref="E27:K27">
    <cfRule type="containsText" dxfId="89" priority="11" operator="containsText" text="ERROR">
      <formula>NOT(ISERROR(SEARCH("ERROR",E27)))</formula>
    </cfRule>
  </conditionalFormatting>
  <conditionalFormatting sqref="E32:K42">
    <cfRule type="cellIs" dxfId="88" priority="9" operator="equal">
      <formula>1</formula>
    </cfRule>
    <cfRule type="cellIs" priority="10" operator="notEqual">
      <formula>1</formula>
    </cfRule>
  </conditionalFormatting>
  <conditionalFormatting sqref="Q11:W23 Q26:W26">
    <cfRule type="cellIs" dxfId="87" priority="5" operator="equal">
      <formula>"Sit"</formula>
    </cfRule>
    <cfRule type="cellIs" dxfId="86" priority="6" operator="equal">
      <formula>"Sit"</formula>
    </cfRule>
    <cfRule type="cellIs" dxfId="85" priority="7" operator="equal">
      <formula>1.5</formula>
    </cfRule>
    <cfRule type="cellIs" dxfId="84" priority="8" operator="equal">
      <formula>"Sit"</formula>
    </cfRule>
  </conditionalFormatting>
  <conditionalFormatting sqref="Q24:W25">
    <cfRule type="cellIs" dxfId="83" priority="1" operator="equal">
      <formula>"Sit"</formula>
    </cfRule>
    <cfRule type="cellIs" dxfId="82" priority="2" operator="equal">
      <formula>"Sit"</formula>
    </cfRule>
    <cfRule type="cellIs" dxfId="81" priority="3" operator="equal">
      <formula>1.5</formula>
    </cfRule>
    <cfRule type="cellIs" dxfId="80" priority="4" operator="equal">
      <formula>"Sit"</formula>
    </cfRule>
  </conditionalFormatting>
  <pageMargins left="1.1000000000000001" right="0" top="1" bottom="0" header="0" footer="0"/>
  <pageSetup orientation="landscape" horizontalDpi="4294967293" verticalDpi="4294967293" r:id="rId1"/>
  <headerFooter alignWithMargins="0">
    <oddFooter>&amp;L&amp;"Arial,Regular"&amp;8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Game Schedule &amp; Roster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Hand Written</vt:lpstr>
      <vt:lpstr>'G1'!Print_Area</vt:lpstr>
      <vt:lpstr>'G10'!Print_Area</vt:lpstr>
      <vt:lpstr>'G11'!Print_Area</vt:lpstr>
      <vt:lpstr>'G12'!Print_Area</vt:lpstr>
      <vt:lpstr>'G13'!Print_Area</vt:lpstr>
      <vt:lpstr>'G3'!Print_Area</vt:lpstr>
      <vt:lpstr>'G4'!Print_Area</vt:lpstr>
      <vt:lpstr>'G5'!Print_Area</vt:lpstr>
      <vt:lpstr>'G6'!Print_Area</vt:lpstr>
      <vt:lpstr>'G7'!Print_Area</vt:lpstr>
      <vt:lpstr>'G8'!Print_Area</vt:lpstr>
      <vt:lpstr>'G9'!Print_Area</vt:lpstr>
      <vt:lpstr>'Game Schedule &amp; Roster'!Print_Area</vt:lpstr>
    </vt:vector>
  </TitlesOfParts>
  <Company>Tyco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MA056618</dc:creator>
  <cp:lastModifiedBy>Sean Curry</cp:lastModifiedBy>
  <cp:lastPrinted>2023-01-18T20:28:59Z</cp:lastPrinted>
  <dcterms:created xsi:type="dcterms:W3CDTF">2004-04-19T11:35:25Z</dcterms:created>
  <dcterms:modified xsi:type="dcterms:W3CDTF">2023-01-18T20:29:30Z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_DocIDActiveBits">
    <vt:lpwstr>1046528</vt:lpwstr>
  </property>
  <property fmtid="{D5CDD505-2E9C-101B-9397-08002B2CF9AE}" pid="3" name="CUS_DocIDLocation">
    <vt:lpwstr>EVERY_PAGE</vt:lpwstr>
  </property>
  <property fmtid="{D5CDD505-2E9C-101B-9397-08002B2CF9AE}" pid="4" name="CUS_DocIDPosition">
    <vt:lpwstr>Left</vt:lpwstr>
  </property>
  <property fmtid="{D5CDD505-2E9C-101B-9397-08002B2CF9AE}" pid="5" name="CUS_DocIDSheetRef">
    <vt:lpwstr>14</vt:lpwstr>
  </property>
  <property fmtid="{D5CDD505-2E9C-101B-9397-08002B2CF9AE}" pid="6" name="CUS_DocIDString">
    <vt:lpwstr>&amp;"Arial,Regular"&amp;8</vt:lpwstr>
  </property>
  <property fmtid="{D5CDD505-2E9C-101B-9397-08002B2CF9AE}" pid="7" name="CUS_DocIDChunk0">
    <vt:lpwstr>&amp;"Arial,Regular"&amp;8</vt:lpwstr>
  </property>
  <property fmtid="{D5CDD505-2E9C-101B-9397-08002B2CF9AE}" pid="8" name="CUS_DocIDChunk1">
    <vt:lpwstr/>
  </property>
</Properties>
</file>