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eanm\Downloads\"/>
    </mc:Choice>
  </mc:AlternateContent>
  <xr:revisionPtr revIDLastSave="0" documentId="8_{CC01E296-EDD7-43DF-9F3D-D3A44B298428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Game Schedule &amp; Roster" sheetId="29" r:id="rId1"/>
    <sheet name="G1" sheetId="1" r:id="rId2"/>
    <sheet name="G2" sheetId="27" r:id="rId3"/>
    <sheet name="G3" sheetId="9" r:id="rId4"/>
    <sheet name="G4" sheetId="10" r:id="rId5"/>
    <sheet name="G5" sheetId="12" r:id="rId6"/>
    <sheet name="G6" sheetId="13" r:id="rId7"/>
    <sheet name="G7" sheetId="14" r:id="rId8"/>
    <sheet name="G8" sheetId="15" r:id="rId9"/>
    <sheet name="G9" sheetId="16" r:id="rId10"/>
    <sheet name="G10" sheetId="17" r:id="rId11"/>
    <sheet name="G11" sheetId="19" r:id="rId12"/>
    <sheet name="G12" sheetId="37" r:id="rId13"/>
    <sheet name="G13" sheetId="38" r:id="rId14"/>
    <sheet name="Hand Written" sheetId="39" r:id="rId15"/>
  </sheets>
  <definedNames>
    <definedName name="_xlnm.Print_Area" localSheetId="1">'G1'!$C$3:$D$21</definedName>
    <definedName name="_xlnm.Print_Area" localSheetId="10">'G10'!$C$3:$D$22</definedName>
    <definedName name="_xlnm.Print_Area" localSheetId="11">'G11'!$C$3:$J$22</definedName>
    <definedName name="_xlnm.Print_Area" localSheetId="12">'G12'!$C$3:$J$22</definedName>
    <definedName name="_xlnm.Print_Area" localSheetId="13">'G13'!$C$3:$J$22</definedName>
    <definedName name="_xlnm.Print_Area" localSheetId="3">'G3'!$C$3:$J$25</definedName>
    <definedName name="_xlnm.Print_Area" localSheetId="4">'G4'!$C$9:$D$24</definedName>
    <definedName name="_xlnm.Print_Area" localSheetId="5">'G5'!$C$3:$D$27</definedName>
    <definedName name="_xlnm.Print_Area" localSheetId="6">'G6'!$C$3:$J$18</definedName>
    <definedName name="_xlnm.Print_Area" localSheetId="7">'G7'!$C$3:$J$20</definedName>
    <definedName name="_xlnm.Print_Area" localSheetId="8">'G8'!$C$3:$J$22</definedName>
    <definedName name="_xlnm.Print_Area" localSheetId="9">'G9'!$C$3:$J$21</definedName>
    <definedName name="_xlnm.Print_Area" localSheetId="0">'Game Schedule &amp; Roster'!$A$2:$J$19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9" l="1"/>
  <c r="G17" i="29"/>
  <c r="G16" i="29"/>
  <c r="G15" i="29"/>
  <c r="G14" i="29"/>
  <c r="G13" i="29"/>
  <c r="G12" i="29"/>
  <c r="G11" i="29"/>
  <c r="G10" i="29"/>
  <c r="G8" i="29"/>
  <c r="G7" i="29"/>
  <c r="H7" i="29"/>
  <c r="H8" i="29"/>
  <c r="G9" i="29"/>
  <c r="H9" i="29"/>
  <c r="H10" i="29"/>
  <c r="H11" i="29"/>
  <c r="H12" i="29"/>
  <c r="H13" i="29"/>
  <c r="H14" i="29"/>
  <c r="H15" i="29"/>
  <c r="H16" i="29"/>
  <c r="H17" i="29"/>
  <c r="H18" i="29"/>
  <c r="D19" i="1"/>
  <c r="C19" i="1"/>
  <c r="C23" i="27"/>
  <c r="D23" i="27"/>
  <c r="C24" i="27"/>
  <c r="D24" i="27"/>
  <c r="C23" i="1"/>
  <c r="D23" i="1"/>
  <c r="C24" i="1"/>
  <c r="D24" i="1"/>
  <c r="C11" i="1"/>
  <c r="C12" i="1"/>
  <c r="C14" i="1"/>
  <c r="O7" i="15"/>
  <c r="O7" i="38"/>
  <c r="O7" i="37"/>
  <c r="O7" i="19"/>
  <c r="O7" i="17"/>
  <c r="O7" i="16"/>
  <c r="O7" i="14"/>
  <c r="O7" i="13"/>
  <c r="O7" i="12"/>
  <c r="O7" i="10"/>
  <c r="O7" i="9"/>
  <c r="E25" i="9"/>
  <c r="F25" i="9"/>
  <c r="G25" i="9"/>
  <c r="H25" i="9"/>
  <c r="I25" i="9"/>
  <c r="J25" i="9"/>
  <c r="K25" i="9"/>
  <c r="N3" i="38"/>
  <c r="N3" i="37"/>
  <c r="N3" i="19"/>
  <c r="N3" i="17"/>
  <c r="N3" i="16"/>
  <c r="N3" i="15"/>
  <c r="N3" i="14"/>
  <c r="N3" i="13"/>
  <c r="N3" i="12"/>
  <c r="N3" i="10"/>
  <c r="N3" i="9"/>
  <c r="N3" i="27"/>
  <c r="N3" i="1"/>
  <c r="D24" i="38"/>
  <c r="C24" i="38"/>
  <c r="D23" i="38"/>
  <c r="C23" i="38"/>
  <c r="D22" i="38"/>
  <c r="P13" i="38" s="1"/>
  <c r="C22" i="38"/>
  <c r="O13" i="38" s="1"/>
  <c r="D21" i="38"/>
  <c r="C21" i="38"/>
  <c r="D20" i="38"/>
  <c r="C20" i="38"/>
  <c r="D19" i="38"/>
  <c r="C19" i="38"/>
  <c r="O12" i="38" s="1"/>
  <c r="D18" i="38"/>
  <c r="P15" i="38" s="1"/>
  <c r="C18" i="38"/>
  <c r="D17" i="38"/>
  <c r="C17" i="38"/>
  <c r="D16" i="38"/>
  <c r="P22" i="38" s="1"/>
  <c r="C16" i="38"/>
  <c r="O22" i="38" s="1"/>
  <c r="D15" i="38"/>
  <c r="C15" i="38"/>
  <c r="O11" i="38" s="1"/>
  <c r="D14" i="38"/>
  <c r="C14" i="38"/>
  <c r="D13" i="38"/>
  <c r="C13" i="38"/>
  <c r="D12" i="38"/>
  <c r="C12" i="38"/>
  <c r="D11" i="38"/>
  <c r="C11" i="38"/>
  <c r="D24" i="37"/>
  <c r="C24" i="37"/>
  <c r="D23" i="37"/>
  <c r="C23" i="37"/>
  <c r="D22" i="37"/>
  <c r="C22" i="37"/>
  <c r="D21" i="37"/>
  <c r="C21" i="37"/>
  <c r="D20" i="37"/>
  <c r="C20" i="37"/>
  <c r="O16" i="37" s="1"/>
  <c r="D19" i="37"/>
  <c r="P12" i="37" s="1"/>
  <c r="C19" i="37"/>
  <c r="D18" i="37"/>
  <c r="P15" i="37" s="1"/>
  <c r="C18" i="37"/>
  <c r="O15" i="37" s="1"/>
  <c r="D17" i="37"/>
  <c r="P19" i="37" s="1"/>
  <c r="C17" i="37"/>
  <c r="D16" i="37"/>
  <c r="C16" i="37"/>
  <c r="O22" i="37" s="1"/>
  <c r="D15" i="37"/>
  <c r="P11" i="37" s="1"/>
  <c r="C15" i="37"/>
  <c r="D14" i="37"/>
  <c r="C14" i="37"/>
  <c r="D13" i="37"/>
  <c r="C13" i="37"/>
  <c r="D12" i="37"/>
  <c r="P18" i="37" s="1"/>
  <c r="C12" i="37"/>
  <c r="O18" i="37" s="1"/>
  <c r="D11" i="37"/>
  <c r="P14" i="37" s="1"/>
  <c r="C11" i="37"/>
  <c r="D24" i="19"/>
  <c r="C24" i="19"/>
  <c r="D23" i="19"/>
  <c r="C23" i="19"/>
  <c r="D22" i="19"/>
  <c r="C22" i="19"/>
  <c r="D21" i="19"/>
  <c r="C21" i="19"/>
  <c r="D20" i="19"/>
  <c r="C20" i="19"/>
  <c r="D19" i="19"/>
  <c r="P12" i="19" s="1"/>
  <c r="C19" i="19"/>
  <c r="O12" i="19" s="1"/>
  <c r="D18" i="19"/>
  <c r="P15" i="19" s="1"/>
  <c r="C18" i="19"/>
  <c r="D17" i="19"/>
  <c r="C17" i="19"/>
  <c r="D16" i="19"/>
  <c r="C16" i="19"/>
  <c r="D15" i="19"/>
  <c r="P11" i="19" s="1"/>
  <c r="C15" i="19"/>
  <c r="O11" i="19" s="1"/>
  <c r="D14" i="19"/>
  <c r="P21" i="19" s="1"/>
  <c r="C14" i="19"/>
  <c r="D13" i="19"/>
  <c r="C13" i="19"/>
  <c r="D12" i="19"/>
  <c r="P18" i="19" s="1"/>
  <c r="C12" i="19"/>
  <c r="D11" i="19"/>
  <c r="P14" i="19" s="1"/>
  <c r="C11" i="19"/>
  <c r="O14" i="19" s="1"/>
  <c r="D24" i="17"/>
  <c r="C24" i="17"/>
  <c r="D23" i="17"/>
  <c r="C23" i="17"/>
  <c r="D22" i="17"/>
  <c r="C22" i="17"/>
  <c r="D21" i="17"/>
  <c r="C21" i="17"/>
  <c r="D20" i="17"/>
  <c r="C20" i="17"/>
  <c r="D19" i="17"/>
  <c r="P12" i="17" s="1"/>
  <c r="C19" i="17"/>
  <c r="O12" i="17" s="1"/>
  <c r="D18" i="17"/>
  <c r="P15" i="17" s="1"/>
  <c r="C18" i="17"/>
  <c r="D17" i="17"/>
  <c r="C17" i="17"/>
  <c r="O19" i="17" s="1"/>
  <c r="D16" i="17"/>
  <c r="C16" i="17"/>
  <c r="D15" i="17"/>
  <c r="C15" i="17"/>
  <c r="O11" i="17" s="1"/>
  <c r="D14" i="17"/>
  <c r="C14" i="17"/>
  <c r="D13" i="17"/>
  <c r="P20" i="17" s="1"/>
  <c r="C13" i="17"/>
  <c r="D12" i="17"/>
  <c r="P18" i="17" s="1"/>
  <c r="C12" i="17"/>
  <c r="D11" i="17"/>
  <c r="C11" i="17"/>
  <c r="O14" i="17" s="1"/>
  <c r="D24" i="16"/>
  <c r="C24" i="16"/>
  <c r="D23" i="16"/>
  <c r="C23" i="16"/>
  <c r="D22" i="16"/>
  <c r="P13" i="16" s="1"/>
  <c r="C22" i="16"/>
  <c r="D21" i="16"/>
  <c r="C21" i="16"/>
  <c r="D20" i="16"/>
  <c r="C20" i="16"/>
  <c r="D19" i="16"/>
  <c r="P12" i="16" s="1"/>
  <c r="C19" i="16"/>
  <c r="O12" i="16" s="1"/>
  <c r="D18" i="16"/>
  <c r="C18" i="16"/>
  <c r="D17" i="16"/>
  <c r="C17" i="16"/>
  <c r="D16" i="16"/>
  <c r="P22" i="16" s="1"/>
  <c r="C16" i="16"/>
  <c r="O22" i="16" s="1"/>
  <c r="D15" i="16"/>
  <c r="P11" i="16" s="1"/>
  <c r="C15" i="16"/>
  <c r="O11" i="16" s="1"/>
  <c r="D14" i="16"/>
  <c r="C14" i="16"/>
  <c r="D13" i="16"/>
  <c r="C13" i="16"/>
  <c r="D12" i="16"/>
  <c r="P18" i="16" s="1"/>
  <c r="C12" i="16"/>
  <c r="O18" i="16" s="1"/>
  <c r="D11" i="16"/>
  <c r="P14" i="16" s="1"/>
  <c r="C11" i="16"/>
  <c r="O14" i="16" s="1"/>
  <c r="D24" i="15"/>
  <c r="C24" i="15"/>
  <c r="D23" i="15"/>
  <c r="C23" i="15"/>
  <c r="D22" i="15"/>
  <c r="C22" i="15"/>
  <c r="D21" i="15"/>
  <c r="C21" i="15"/>
  <c r="D20" i="15"/>
  <c r="P16" i="15" s="1"/>
  <c r="C20" i="15"/>
  <c r="D19" i="15"/>
  <c r="P12" i="15" s="1"/>
  <c r="C19" i="15"/>
  <c r="D18" i="15"/>
  <c r="P15" i="15" s="1"/>
  <c r="C18" i="15"/>
  <c r="D17" i="15"/>
  <c r="C17" i="15"/>
  <c r="D16" i="15"/>
  <c r="C16" i="15"/>
  <c r="D15" i="15"/>
  <c r="P11" i="15" s="1"/>
  <c r="C15" i="15"/>
  <c r="D14" i="15"/>
  <c r="P21" i="15" s="1"/>
  <c r="C14" i="15"/>
  <c r="D13" i="15"/>
  <c r="C13" i="15"/>
  <c r="D12" i="15"/>
  <c r="P18" i="15" s="1"/>
  <c r="C12" i="15"/>
  <c r="D11" i="15"/>
  <c r="P14" i="15" s="1"/>
  <c r="C11" i="15"/>
  <c r="D24" i="14"/>
  <c r="C24" i="14"/>
  <c r="D23" i="14"/>
  <c r="C23" i="14"/>
  <c r="D22" i="14"/>
  <c r="P13" i="14" s="1"/>
  <c r="C22" i="14"/>
  <c r="D21" i="14"/>
  <c r="C21" i="14"/>
  <c r="D20" i="14"/>
  <c r="C20" i="14"/>
  <c r="D19" i="14"/>
  <c r="P12" i="14" s="1"/>
  <c r="C19" i="14"/>
  <c r="O12" i="14" s="1"/>
  <c r="D18" i="14"/>
  <c r="P15" i="14" s="1"/>
  <c r="C18" i="14"/>
  <c r="D17" i="14"/>
  <c r="C17" i="14"/>
  <c r="D16" i="14"/>
  <c r="P22" i="14" s="1"/>
  <c r="C16" i="14"/>
  <c r="O22" i="14" s="1"/>
  <c r="D15" i="14"/>
  <c r="P11" i="14" s="1"/>
  <c r="C15" i="14"/>
  <c r="O11" i="14" s="1"/>
  <c r="D14" i="14"/>
  <c r="C14" i="14"/>
  <c r="D13" i="14"/>
  <c r="C13" i="14"/>
  <c r="D12" i="14"/>
  <c r="C12" i="14"/>
  <c r="O18" i="14" s="1"/>
  <c r="D11" i="14"/>
  <c r="P14" i="14" s="1"/>
  <c r="C11" i="14"/>
  <c r="O14" i="14" s="1"/>
  <c r="D24" i="13"/>
  <c r="C24" i="13"/>
  <c r="D23" i="13"/>
  <c r="C23" i="13"/>
  <c r="D22" i="13"/>
  <c r="P13" i="13" s="1"/>
  <c r="C22" i="13"/>
  <c r="D21" i="13"/>
  <c r="C21" i="13"/>
  <c r="D20" i="13"/>
  <c r="P16" i="13" s="1"/>
  <c r="C20" i="13"/>
  <c r="D19" i="13"/>
  <c r="P12" i="13" s="1"/>
  <c r="C19" i="13"/>
  <c r="D18" i="13"/>
  <c r="C18" i="13"/>
  <c r="D17" i="13"/>
  <c r="P19" i="13" s="1"/>
  <c r="C17" i="13"/>
  <c r="D16" i="13"/>
  <c r="P22" i="13" s="1"/>
  <c r="C16" i="13"/>
  <c r="D15" i="13"/>
  <c r="P11" i="13" s="1"/>
  <c r="C15" i="13"/>
  <c r="D14" i="13"/>
  <c r="C14" i="13"/>
  <c r="D13" i="13"/>
  <c r="C13" i="13"/>
  <c r="D12" i="13"/>
  <c r="C12" i="13"/>
  <c r="D11" i="13"/>
  <c r="P14" i="13" s="1"/>
  <c r="C11" i="13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24" i="10"/>
  <c r="C24" i="10"/>
  <c r="D23" i="10"/>
  <c r="C23" i="10"/>
  <c r="D22" i="10"/>
  <c r="P13" i="10" s="1"/>
  <c r="C22" i="10"/>
  <c r="D21" i="10"/>
  <c r="C21" i="10"/>
  <c r="D20" i="10"/>
  <c r="C20" i="10"/>
  <c r="D19" i="10"/>
  <c r="P12" i="10" s="1"/>
  <c r="C19" i="10"/>
  <c r="O12" i="10" s="1"/>
  <c r="D18" i="10"/>
  <c r="P15" i="10" s="1"/>
  <c r="C18" i="10"/>
  <c r="D17" i="10"/>
  <c r="C17" i="10"/>
  <c r="D16" i="10"/>
  <c r="P22" i="10" s="1"/>
  <c r="C16" i="10"/>
  <c r="D15" i="10"/>
  <c r="P11" i="10" s="1"/>
  <c r="C15" i="10"/>
  <c r="O11" i="10" s="1"/>
  <c r="D14" i="10"/>
  <c r="C14" i="10"/>
  <c r="D13" i="10"/>
  <c r="P20" i="10" s="1"/>
  <c r="C13" i="10"/>
  <c r="O20" i="10" s="1"/>
  <c r="D12" i="10"/>
  <c r="P18" i="10" s="1"/>
  <c r="C12" i="10"/>
  <c r="D11" i="10"/>
  <c r="P14" i="10" s="1"/>
  <c r="C11" i="10"/>
  <c r="O14" i="10" s="1"/>
  <c r="D24" i="9"/>
  <c r="C24" i="9"/>
  <c r="D23" i="9"/>
  <c r="C23" i="9"/>
  <c r="D22" i="9"/>
  <c r="C22" i="9"/>
  <c r="D21" i="9"/>
  <c r="C21" i="9"/>
  <c r="D20" i="9"/>
  <c r="C20" i="9"/>
  <c r="D19" i="9"/>
  <c r="C19" i="9"/>
  <c r="O12" i="9" s="1"/>
  <c r="D18" i="9"/>
  <c r="C18" i="9"/>
  <c r="O15" i="9" s="1"/>
  <c r="D17" i="9"/>
  <c r="P19" i="9" s="1"/>
  <c r="C17" i="9"/>
  <c r="D16" i="9"/>
  <c r="C16" i="9"/>
  <c r="D15" i="9"/>
  <c r="C15" i="9"/>
  <c r="D14" i="9"/>
  <c r="C14" i="9"/>
  <c r="D13" i="9"/>
  <c r="C13" i="9"/>
  <c r="D12" i="9"/>
  <c r="C12" i="9"/>
  <c r="O18" i="9" s="1"/>
  <c r="D11" i="9"/>
  <c r="C11" i="9"/>
  <c r="D22" i="27"/>
  <c r="C22" i="27"/>
  <c r="D21" i="27"/>
  <c r="C21" i="27"/>
  <c r="D20" i="27"/>
  <c r="C20" i="27"/>
  <c r="D19" i="27"/>
  <c r="C19" i="27"/>
  <c r="D18" i="27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1" i="1"/>
  <c r="D12" i="1"/>
  <c r="D13" i="1"/>
  <c r="D14" i="1"/>
  <c r="D15" i="1"/>
  <c r="D16" i="1"/>
  <c r="D17" i="1"/>
  <c r="D18" i="1"/>
  <c r="D20" i="1"/>
  <c r="D21" i="1"/>
  <c r="D22" i="1"/>
  <c r="C13" i="1"/>
  <c r="C15" i="1"/>
  <c r="C16" i="1"/>
  <c r="C17" i="1"/>
  <c r="C18" i="1"/>
  <c r="C20" i="1"/>
  <c r="C21" i="1"/>
  <c r="C22" i="1"/>
  <c r="W24" i="38"/>
  <c r="V24" i="38"/>
  <c r="U24" i="38"/>
  <c r="T24" i="38"/>
  <c r="S24" i="38"/>
  <c r="R24" i="38"/>
  <c r="Q24" i="38"/>
  <c r="W23" i="38"/>
  <c r="V23" i="38"/>
  <c r="U23" i="38"/>
  <c r="T23" i="38"/>
  <c r="S23" i="38"/>
  <c r="R23" i="38"/>
  <c r="Q23" i="38"/>
  <c r="W22" i="38"/>
  <c r="V22" i="38"/>
  <c r="U22" i="38"/>
  <c r="T22" i="38"/>
  <c r="S22" i="38"/>
  <c r="R22" i="38"/>
  <c r="Q22" i="38"/>
  <c r="W21" i="38"/>
  <c r="V21" i="38"/>
  <c r="U21" i="38"/>
  <c r="T21" i="38"/>
  <c r="S21" i="38"/>
  <c r="R21" i="38"/>
  <c r="Q21" i="38"/>
  <c r="W20" i="38"/>
  <c r="V20" i="38"/>
  <c r="U20" i="38"/>
  <c r="T20" i="38"/>
  <c r="S20" i="38"/>
  <c r="R20" i="38"/>
  <c r="Q20" i="38"/>
  <c r="W19" i="38"/>
  <c r="V19" i="38"/>
  <c r="U19" i="38"/>
  <c r="T19" i="38"/>
  <c r="S19" i="38"/>
  <c r="R19" i="38"/>
  <c r="Q19" i="38"/>
  <c r="W18" i="38"/>
  <c r="V18" i="38"/>
  <c r="U18" i="38"/>
  <c r="T18" i="38"/>
  <c r="S18" i="38"/>
  <c r="R18" i="38"/>
  <c r="Q18" i="38"/>
  <c r="W17" i="38"/>
  <c r="V17" i="38"/>
  <c r="U17" i="38"/>
  <c r="T17" i="38"/>
  <c r="S17" i="38"/>
  <c r="R17" i="38"/>
  <c r="Q17" i="38"/>
  <c r="W16" i="38"/>
  <c r="V16" i="38"/>
  <c r="U16" i="38"/>
  <c r="T16" i="38"/>
  <c r="S16" i="38"/>
  <c r="R16" i="38"/>
  <c r="Q16" i="38"/>
  <c r="W15" i="38"/>
  <c r="V15" i="38"/>
  <c r="U15" i="38"/>
  <c r="T15" i="38"/>
  <c r="S15" i="38"/>
  <c r="R15" i="38"/>
  <c r="Q15" i="38"/>
  <c r="W14" i="38"/>
  <c r="V14" i="38"/>
  <c r="U14" i="38"/>
  <c r="T14" i="38"/>
  <c r="S14" i="38"/>
  <c r="R14" i="38"/>
  <c r="Q14" i="38"/>
  <c r="W13" i="38"/>
  <c r="V13" i="38"/>
  <c r="U13" i="38"/>
  <c r="T13" i="38"/>
  <c r="S13" i="38"/>
  <c r="R13" i="38"/>
  <c r="Q13" i="38"/>
  <c r="W12" i="38"/>
  <c r="V12" i="38"/>
  <c r="U12" i="38"/>
  <c r="T12" i="38"/>
  <c r="S12" i="38"/>
  <c r="R12" i="38"/>
  <c r="Q12" i="38"/>
  <c r="W11" i="38"/>
  <c r="V11" i="38"/>
  <c r="U11" i="38"/>
  <c r="T11" i="38"/>
  <c r="S11" i="38"/>
  <c r="R11" i="38"/>
  <c r="Q11" i="38"/>
  <c r="W24" i="37"/>
  <c r="V24" i="37"/>
  <c r="U24" i="37"/>
  <c r="T24" i="37"/>
  <c r="S24" i="37"/>
  <c r="R24" i="37"/>
  <c r="Q24" i="37"/>
  <c r="W23" i="37"/>
  <c r="V23" i="37"/>
  <c r="U23" i="37"/>
  <c r="T23" i="37"/>
  <c r="S23" i="37"/>
  <c r="R23" i="37"/>
  <c r="Q23" i="37"/>
  <c r="W22" i="37"/>
  <c r="V22" i="37"/>
  <c r="U22" i="37"/>
  <c r="T22" i="37"/>
  <c r="S22" i="37"/>
  <c r="R22" i="37"/>
  <c r="Q22" i="37"/>
  <c r="W21" i="37"/>
  <c r="V21" i="37"/>
  <c r="U21" i="37"/>
  <c r="T21" i="37"/>
  <c r="S21" i="37"/>
  <c r="R21" i="37"/>
  <c r="Q21" i="37"/>
  <c r="W20" i="37"/>
  <c r="V20" i="37"/>
  <c r="U20" i="37"/>
  <c r="T20" i="37"/>
  <c r="S20" i="37"/>
  <c r="R20" i="37"/>
  <c r="Q20" i="37"/>
  <c r="W19" i="37"/>
  <c r="V19" i="37"/>
  <c r="U19" i="37"/>
  <c r="T19" i="37"/>
  <c r="S19" i="37"/>
  <c r="R19" i="37"/>
  <c r="Q19" i="37"/>
  <c r="W18" i="37"/>
  <c r="V18" i="37"/>
  <c r="U18" i="37"/>
  <c r="T18" i="37"/>
  <c r="S18" i="37"/>
  <c r="R18" i="37"/>
  <c r="Q18" i="37"/>
  <c r="W17" i="37"/>
  <c r="V17" i="37"/>
  <c r="U17" i="37"/>
  <c r="T17" i="37"/>
  <c r="S17" i="37"/>
  <c r="R17" i="37"/>
  <c r="Q17" i="37"/>
  <c r="W16" i="37"/>
  <c r="V16" i="37"/>
  <c r="U16" i="37"/>
  <c r="T16" i="37"/>
  <c r="S16" i="37"/>
  <c r="R16" i="37"/>
  <c r="Q16" i="37"/>
  <c r="W15" i="37"/>
  <c r="V15" i="37"/>
  <c r="U15" i="37"/>
  <c r="T15" i="37"/>
  <c r="S15" i="37"/>
  <c r="R15" i="37"/>
  <c r="Q15" i="37"/>
  <c r="W14" i="37"/>
  <c r="V14" i="37"/>
  <c r="U14" i="37"/>
  <c r="T14" i="37"/>
  <c r="S14" i="37"/>
  <c r="R14" i="37"/>
  <c r="Q14" i="37"/>
  <c r="W13" i="37"/>
  <c r="V13" i="37"/>
  <c r="U13" i="37"/>
  <c r="T13" i="37"/>
  <c r="S13" i="37"/>
  <c r="R13" i="37"/>
  <c r="Q13" i="37"/>
  <c r="W12" i="37"/>
  <c r="V12" i="37"/>
  <c r="U12" i="37"/>
  <c r="T12" i="37"/>
  <c r="S12" i="37"/>
  <c r="R12" i="37"/>
  <c r="Q12" i="37"/>
  <c r="W11" i="37"/>
  <c r="V11" i="37"/>
  <c r="U11" i="37"/>
  <c r="T11" i="37"/>
  <c r="S11" i="37"/>
  <c r="R11" i="37"/>
  <c r="Q11" i="37"/>
  <c r="W24" i="19"/>
  <c r="V24" i="19"/>
  <c r="U24" i="19"/>
  <c r="T24" i="19"/>
  <c r="S24" i="19"/>
  <c r="R24" i="19"/>
  <c r="Q24" i="19"/>
  <c r="W23" i="19"/>
  <c r="V23" i="19"/>
  <c r="U23" i="19"/>
  <c r="T23" i="19"/>
  <c r="S23" i="19"/>
  <c r="R23" i="19"/>
  <c r="Q23" i="19"/>
  <c r="W22" i="19"/>
  <c r="V22" i="19"/>
  <c r="U22" i="19"/>
  <c r="T22" i="19"/>
  <c r="S22" i="19"/>
  <c r="R22" i="19"/>
  <c r="Q22" i="19"/>
  <c r="W21" i="19"/>
  <c r="V21" i="19"/>
  <c r="U21" i="19"/>
  <c r="T21" i="19"/>
  <c r="S21" i="19"/>
  <c r="R21" i="19"/>
  <c r="Q21" i="19"/>
  <c r="W20" i="19"/>
  <c r="V20" i="19"/>
  <c r="U20" i="19"/>
  <c r="T20" i="19"/>
  <c r="S20" i="19"/>
  <c r="R20" i="19"/>
  <c r="Q20" i="19"/>
  <c r="W19" i="19"/>
  <c r="V19" i="19"/>
  <c r="U19" i="19"/>
  <c r="T19" i="19"/>
  <c r="S19" i="19"/>
  <c r="R19" i="19"/>
  <c r="Q19" i="19"/>
  <c r="W18" i="19"/>
  <c r="V18" i="19"/>
  <c r="U18" i="19"/>
  <c r="T18" i="19"/>
  <c r="S18" i="19"/>
  <c r="R18" i="19"/>
  <c r="Q18" i="19"/>
  <c r="W17" i="19"/>
  <c r="V17" i="19"/>
  <c r="U17" i="19"/>
  <c r="T17" i="19"/>
  <c r="S17" i="19"/>
  <c r="R17" i="19"/>
  <c r="Q17" i="19"/>
  <c r="W16" i="19"/>
  <c r="V16" i="19"/>
  <c r="U16" i="19"/>
  <c r="T16" i="19"/>
  <c r="S16" i="19"/>
  <c r="R16" i="19"/>
  <c r="Q16" i="19"/>
  <c r="W15" i="19"/>
  <c r="V15" i="19"/>
  <c r="U15" i="19"/>
  <c r="T15" i="19"/>
  <c r="S15" i="19"/>
  <c r="R15" i="19"/>
  <c r="Q15" i="19"/>
  <c r="W14" i="19"/>
  <c r="V14" i="19"/>
  <c r="U14" i="19"/>
  <c r="T14" i="19"/>
  <c r="S14" i="19"/>
  <c r="R14" i="19"/>
  <c r="Q14" i="19"/>
  <c r="W13" i="19"/>
  <c r="V13" i="19"/>
  <c r="U13" i="19"/>
  <c r="T13" i="19"/>
  <c r="S13" i="19"/>
  <c r="R13" i="19"/>
  <c r="Q13" i="19"/>
  <c r="W12" i="19"/>
  <c r="V12" i="19"/>
  <c r="U12" i="19"/>
  <c r="T12" i="19"/>
  <c r="S12" i="19"/>
  <c r="R12" i="19"/>
  <c r="Q12" i="19"/>
  <c r="W11" i="19"/>
  <c r="V11" i="19"/>
  <c r="U11" i="19"/>
  <c r="T11" i="19"/>
  <c r="S11" i="19"/>
  <c r="R11" i="19"/>
  <c r="Q11" i="19"/>
  <c r="W24" i="17"/>
  <c r="V24" i="17"/>
  <c r="U24" i="17"/>
  <c r="T24" i="17"/>
  <c r="S24" i="17"/>
  <c r="R24" i="17"/>
  <c r="Q24" i="17"/>
  <c r="W23" i="17"/>
  <c r="V23" i="17"/>
  <c r="U23" i="17"/>
  <c r="T23" i="17"/>
  <c r="S23" i="17"/>
  <c r="R23" i="17"/>
  <c r="Q23" i="17"/>
  <c r="W22" i="17"/>
  <c r="V22" i="17"/>
  <c r="U22" i="17"/>
  <c r="T22" i="17"/>
  <c r="S22" i="17"/>
  <c r="R22" i="17"/>
  <c r="Q22" i="17"/>
  <c r="W21" i="17"/>
  <c r="V21" i="17"/>
  <c r="U21" i="17"/>
  <c r="T21" i="17"/>
  <c r="S21" i="17"/>
  <c r="R21" i="17"/>
  <c r="Q21" i="17"/>
  <c r="W20" i="17"/>
  <c r="V20" i="17"/>
  <c r="U20" i="17"/>
  <c r="T20" i="17"/>
  <c r="S20" i="17"/>
  <c r="R20" i="17"/>
  <c r="Q20" i="17"/>
  <c r="W19" i="17"/>
  <c r="V19" i="17"/>
  <c r="U19" i="17"/>
  <c r="T19" i="17"/>
  <c r="S19" i="17"/>
  <c r="R19" i="17"/>
  <c r="Q19" i="17"/>
  <c r="W18" i="17"/>
  <c r="V18" i="17"/>
  <c r="U18" i="17"/>
  <c r="T18" i="17"/>
  <c r="S18" i="17"/>
  <c r="R18" i="17"/>
  <c r="Q18" i="17"/>
  <c r="W17" i="17"/>
  <c r="V17" i="17"/>
  <c r="U17" i="17"/>
  <c r="T17" i="17"/>
  <c r="S17" i="17"/>
  <c r="R17" i="17"/>
  <c r="Q17" i="17"/>
  <c r="W16" i="17"/>
  <c r="V16" i="17"/>
  <c r="U16" i="17"/>
  <c r="T16" i="17"/>
  <c r="S16" i="17"/>
  <c r="R16" i="17"/>
  <c r="Q16" i="17"/>
  <c r="W15" i="17"/>
  <c r="V15" i="17"/>
  <c r="U15" i="17"/>
  <c r="T15" i="17"/>
  <c r="S15" i="17"/>
  <c r="R15" i="17"/>
  <c r="Q15" i="17"/>
  <c r="W14" i="17"/>
  <c r="V14" i="17"/>
  <c r="U14" i="17"/>
  <c r="T14" i="17"/>
  <c r="S14" i="17"/>
  <c r="R14" i="17"/>
  <c r="Q14" i="17"/>
  <c r="W13" i="17"/>
  <c r="V13" i="17"/>
  <c r="U13" i="17"/>
  <c r="T13" i="17"/>
  <c r="S13" i="17"/>
  <c r="R13" i="17"/>
  <c r="Q13" i="17"/>
  <c r="W12" i="17"/>
  <c r="V12" i="17"/>
  <c r="U12" i="17"/>
  <c r="T12" i="17"/>
  <c r="S12" i="17"/>
  <c r="R12" i="17"/>
  <c r="Q12" i="17"/>
  <c r="W11" i="17"/>
  <c r="V11" i="17"/>
  <c r="U11" i="17"/>
  <c r="T11" i="17"/>
  <c r="S11" i="17"/>
  <c r="R11" i="17"/>
  <c r="Q11" i="17"/>
  <c r="W24" i="16"/>
  <c r="V24" i="16"/>
  <c r="U24" i="16"/>
  <c r="T24" i="16"/>
  <c r="S24" i="16"/>
  <c r="R24" i="16"/>
  <c r="Q24" i="16"/>
  <c r="W23" i="16"/>
  <c r="V23" i="16"/>
  <c r="U23" i="16"/>
  <c r="T23" i="16"/>
  <c r="S23" i="16"/>
  <c r="R23" i="16"/>
  <c r="Q23" i="16"/>
  <c r="W22" i="16"/>
  <c r="V22" i="16"/>
  <c r="U22" i="16"/>
  <c r="T22" i="16"/>
  <c r="S22" i="16"/>
  <c r="R22" i="16"/>
  <c r="Q22" i="16"/>
  <c r="W21" i="16"/>
  <c r="V21" i="16"/>
  <c r="U21" i="16"/>
  <c r="T21" i="16"/>
  <c r="S21" i="16"/>
  <c r="R21" i="16"/>
  <c r="Q21" i="16"/>
  <c r="W20" i="16"/>
  <c r="V20" i="16"/>
  <c r="U20" i="16"/>
  <c r="T20" i="16"/>
  <c r="S20" i="16"/>
  <c r="R20" i="16"/>
  <c r="Q20" i="16"/>
  <c r="W19" i="16"/>
  <c r="V19" i="16"/>
  <c r="U19" i="16"/>
  <c r="T19" i="16"/>
  <c r="S19" i="16"/>
  <c r="R19" i="16"/>
  <c r="Q19" i="16"/>
  <c r="W18" i="16"/>
  <c r="V18" i="16"/>
  <c r="U18" i="16"/>
  <c r="T18" i="16"/>
  <c r="S18" i="16"/>
  <c r="R18" i="16"/>
  <c r="Q18" i="16"/>
  <c r="W17" i="16"/>
  <c r="V17" i="16"/>
  <c r="U17" i="16"/>
  <c r="T17" i="16"/>
  <c r="S17" i="16"/>
  <c r="R17" i="16"/>
  <c r="Q17" i="16"/>
  <c r="W16" i="16"/>
  <c r="V16" i="16"/>
  <c r="U16" i="16"/>
  <c r="T16" i="16"/>
  <c r="S16" i="16"/>
  <c r="R16" i="16"/>
  <c r="Q16" i="16"/>
  <c r="W15" i="16"/>
  <c r="V15" i="16"/>
  <c r="U15" i="16"/>
  <c r="T15" i="16"/>
  <c r="S15" i="16"/>
  <c r="R15" i="16"/>
  <c r="Q15" i="16"/>
  <c r="W14" i="16"/>
  <c r="V14" i="16"/>
  <c r="U14" i="16"/>
  <c r="T14" i="16"/>
  <c r="S14" i="16"/>
  <c r="R14" i="16"/>
  <c r="Q14" i="16"/>
  <c r="W13" i="16"/>
  <c r="V13" i="16"/>
  <c r="U13" i="16"/>
  <c r="T13" i="16"/>
  <c r="S13" i="16"/>
  <c r="R13" i="16"/>
  <c r="Q13" i="16"/>
  <c r="W12" i="16"/>
  <c r="V12" i="16"/>
  <c r="U12" i="16"/>
  <c r="T12" i="16"/>
  <c r="S12" i="16"/>
  <c r="R12" i="16"/>
  <c r="Q12" i="16"/>
  <c r="W11" i="16"/>
  <c r="V11" i="16"/>
  <c r="U11" i="16"/>
  <c r="T11" i="16"/>
  <c r="S11" i="16"/>
  <c r="R11" i="16"/>
  <c r="Q11" i="16"/>
  <c r="W24" i="15"/>
  <c r="V24" i="15"/>
  <c r="U24" i="15"/>
  <c r="T24" i="15"/>
  <c r="S24" i="15"/>
  <c r="R24" i="15"/>
  <c r="Q24" i="15"/>
  <c r="W23" i="15"/>
  <c r="V23" i="15"/>
  <c r="U23" i="15"/>
  <c r="T23" i="15"/>
  <c r="S23" i="15"/>
  <c r="R23" i="15"/>
  <c r="Q23" i="15"/>
  <c r="W22" i="15"/>
  <c r="V22" i="15"/>
  <c r="U22" i="15"/>
  <c r="T22" i="15"/>
  <c r="S22" i="15"/>
  <c r="R22" i="15"/>
  <c r="Q22" i="15"/>
  <c r="W21" i="15"/>
  <c r="V21" i="15"/>
  <c r="U21" i="15"/>
  <c r="T21" i="15"/>
  <c r="S21" i="15"/>
  <c r="R21" i="15"/>
  <c r="Q21" i="15"/>
  <c r="W20" i="15"/>
  <c r="V20" i="15"/>
  <c r="U20" i="15"/>
  <c r="T20" i="15"/>
  <c r="S20" i="15"/>
  <c r="R20" i="15"/>
  <c r="Q20" i="15"/>
  <c r="W19" i="15"/>
  <c r="V19" i="15"/>
  <c r="U19" i="15"/>
  <c r="T19" i="15"/>
  <c r="S19" i="15"/>
  <c r="R19" i="15"/>
  <c r="Q19" i="15"/>
  <c r="W18" i="15"/>
  <c r="V18" i="15"/>
  <c r="U18" i="15"/>
  <c r="T18" i="15"/>
  <c r="S18" i="15"/>
  <c r="R18" i="15"/>
  <c r="Q18" i="15"/>
  <c r="W17" i="15"/>
  <c r="V17" i="15"/>
  <c r="U17" i="15"/>
  <c r="T17" i="15"/>
  <c r="S17" i="15"/>
  <c r="R17" i="15"/>
  <c r="Q17" i="15"/>
  <c r="W16" i="15"/>
  <c r="V16" i="15"/>
  <c r="U16" i="15"/>
  <c r="T16" i="15"/>
  <c r="S16" i="15"/>
  <c r="R16" i="15"/>
  <c r="Q16" i="15"/>
  <c r="W15" i="15"/>
  <c r="V15" i="15"/>
  <c r="U15" i="15"/>
  <c r="T15" i="15"/>
  <c r="S15" i="15"/>
  <c r="R15" i="15"/>
  <c r="Q15" i="15"/>
  <c r="W14" i="15"/>
  <c r="V14" i="15"/>
  <c r="U14" i="15"/>
  <c r="T14" i="15"/>
  <c r="S14" i="15"/>
  <c r="R14" i="15"/>
  <c r="Q14" i="15"/>
  <c r="W13" i="15"/>
  <c r="V13" i="15"/>
  <c r="U13" i="15"/>
  <c r="T13" i="15"/>
  <c r="S13" i="15"/>
  <c r="R13" i="15"/>
  <c r="Q13" i="15"/>
  <c r="W12" i="15"/>
  <c r="V12" i="15"/>
  <c r="U12" i="15"/>
  <c r="T12" i="15"/>
  <c r="S12" i="15"/>
  <c r="R12" i="15"/>
  <c r="Q12" i="15"/>
  <c r="W11" i="15"/>
  <c r="V11" i="15"/>
  <c r="U11" i="15"/>
  <c r="T11" i="15"/>
  <c r="S11" i="15"/>
  <c r="R11" i="15"/>
  <c r="Q11" i="15"/>
  <c r="W24" i="14"/>
  <c r="V24" i="14"/>
  <c r="U24" i="14"/>
  <c r="T24" i="14"/>
  <c r="S24" i="14"/>
  <c r="R24" i="14"/>
  <c r="Q24" i="14"/>
  <c r="W23" i="14"/>
  <c r="V23" i="14"/>
  <c r="U23" i="14"/>
  <c r="T23" i="14"/>
  <c r="S23" i="14"/>
  <c r="R23" i="14"/>
  <c r="Q23" i="14"/>
  <c r="W22" i="14"/>
  <c r="V22" i="14"/>
  <c r="U22" i="14"/>
  <c r="T22" i="14"/>
  <c r="S22" i="14"/>
  <c r="R22" i="14"/>
  <c r="Q22" i="14"/>
  <c r="W21" i="14"/>
  <c r="V21" i="14"/>
  <c r="U21" i="14"/>
  <c r="T21" i="14"/>
  <c r="S21" i="14"/>
  <c r="R21" i="14"/>
  <c r="Q21" i="14"/>
  <c r="W20" i="14"/>
  <c r="V20" i="14"/>
  <c r="U20" i="14"/>
  <c r="T20" i="14"/>
  <c r="S20" i="14"/>
  <c r="R20" i="14"/>
  <c r="Q20" i="14"/>
  <c r="W19" i="14"/>
  <c r="V19" i="14"/>
  <c r="U19" i="14"/>
  <c r="T19" i="14"/>
  <c r="S19" i="14"/>
  <c r="R19" i="14"/>
  <c r="Q19" i="14"/>
  <c r="W18" i="14"/>
  <c r="V18" i="14"/>
  <c r="U18" i="14"/>
  <c r="T18" i="14"/>
  <c r="S18" i="14"/>
  <c r="R18" i="14"/>
  <c r="Q18" i="14"/>
  <c r="W17" i="14"/>
  <c r="V17" i="14"/>
  <c r="U17" i="14"/>
  <c r="T17" i="14"/>
  <c r="S17" i="14"/>
  <c r="R17" i="14"/>
  <c r="Q17" i="14"/>
  <c r="W16" i="14"/>
  <c r="V16" i="14"/>
  <c r="U16" i="14"/>
  <c r="T16" i="14"/>
  <c r="S16" i="14"/>
  <c r="R16" i="14"/>
  <c r="Q16" i="14"/>
  <c r="W15" i="14"/>
  <c r="V15" i="14"/>
  <c r="U15" i="14"/>
  <c r="T15" i="14"/>
  <c r="S15" i="14"/>
  <c r="R15" i="14"/>
  <c r="Q15" i="14"/>
  <c r="W14" i="14"/>
  <c r="V14" i="14"/>
  <c r="U14" i="14"/>
  <c r="T14" i="14"/>
  <c r="S14" i="14"/>
  <c r="R14" i="14"/>
  <c r="Q14" i="14"/>
  <c r="W13" i="14"/>
  <c r="V13" i="14"/>
  <c r="U13" i="14"/>
  <c r="T13" i="14"/>
  <c r="S13" i="14"/>
  <c r="R13" i="14"/>
  <c r="Q13" i="14"/>
  <c r="W12" i="14"/>
  <c r="V12" i="14"/>
  <c r="U12" i="14"/>
  <c r="T12" i="14"/>
  <c r="S12" i="14"/>
  <c r="R12" i="14"/>
  <c r="Q12" i="14"/>
  <c r="W11" i="14"/>
  <c r="V11" i="14"/>
  <c r="U11" i="14"/>
  <c r="T11" i="14"/>
  <c r="S11" i="14"/>
  <c r="R11" i="14"/>
  <c r="Q11" i="14"/>
  <c r="W24" i="13"/>
  <c r="V24" i="13"/>
  <c r="U24" i="13"/>
  <c r="T24" i="13"/>
  <c r="S24" i="13"/>
  <c r="R24" i="13"/>
  <c r="Q24" i="13"/>
  <c r="W23" i="13"/>
  <c r="V23" i="13"/>
  <c r="U23" i="13"/>
  <c r="T23" i="13"/>
  <c r="S23" i="13"/>
  <c r="R23" i="13"/>
  <c r="Q23" i="13"/>
  <c r="W22" i="13"/>
  <c r="V22" i="13"/>
  <c r="U22" i="13"/>
  <c r="T22" i="13"/>
  <c r="S22" i="13"/>
  <c r="R22" i="13"/>
  <c r="Q22" i="13"/>
  <c r="W21" i="13"/>
  <c r="V21" i="13"/>
  <c r="U21" i="13"/>
  <c r="T21" i="13"/>
  <c r="S21" i="13"/>
  <c r="R21" i="13"/>
  <c r="Q21" i="13"/>
  <c r="W20" i="13"/>
  <c r="V20" i="13"/>
  <c r="U20" i="13"/>
  <c r="T20" i="13"/>
  <c r="S20" i="13"/>
  <c r="R20" i="13"/>
  <c r="Q20" i="13"/>
  <c r="W19" i="13"/>
  <c r="V19" i="13"/>
  <c r="U19" i="13"/>
  <c r="T19" i="13"/>
  <c r="S19" i="13"/>
  <c r="R19" i="13"/>
  <c r="Q19" i="13"/>
  <c r="W18" i="13"/>
  <c r="V18" i="13"/>
  <c r="U18" i="13"/>
  <c r="T18" i="13"/>
  <c r="S18" i="13"/>
  <c r="R18" i="13"/>
  <c r="Q18" i="13"/>
  <c r="W17" i="13"/>
  <c r="V17" i="13"/>
  <c r="U17" i="13"/>
  <c r="T17" i="13"/>
  <c r="S17" i="13"/>
  <c r="R17" i="13"/>
  <c r="Q17" i="13"/>
  <c r="W16" i="13"/>
  <c r="V16" i="13"/>
  <c r="U16" i="13"/>
  <c r="T16" i="13"/>
  <c r="S16" i="13"/>
  <c r="R16" i="13"/>
  <c r="Q16" i="13"/>
  <c r="W15" i="13"/>
  <c r="V15" i="13"/>
  <c r="U15" i="13"/>
  <c r="T15" i="13"/>
  <c r="S15" i="13"/>
  <c r="R15" i="13"/>
  <c r="Q15" i="13"/>
  <c r="W14" i="13"/>
  <c r="V14" i="13"/>
  <c r="U14" i="13"/>
  <c r="T14" i="13"/>
  <c r="S14" i="13"/>
  <c r="R14" i="13"/>
  <c r="Q14" i="13"/>
  <c r="W13" i="13"/>
  <c r="V13" i="13"/>
  <c r="U13" i="13"/>
  <c r="T13" i="13"/>
  <c r="S13" i="13"/>
  <c r="R13" i="13"/>
  <c r="Q13" i="13"/>
  <c r="W12" i="13"/>
  <c r="V12" i="13"/>
  <c r="U12" i="13"/>
  <c r="T12" i="13"/>
  <c r="S12" i="13"/>
  <c r="R12" i="13"/>
  <c r="Q12" i="13"/>
  <c r="W11" i="13"/>
  <c r="V11" i="13"/>
  <c r="U11" i="13"/>
  <c r="T11" i="13"/>
  <c r="S11" i="13"/>
  <c r="R11" i="13"/>
  <c r="Q11" i="13"/>
  <c r="W24" i="12"/>
  <c r="V24" i="12"/>
  <c r="U24" i="12"/>
  <c r="T24" i="12"/>
  <c r="S24" i="12"/>
  <c r="R24" i="12"/>
  <c r="Q24" i="12"/>
  <c r="W23" i="12"/>
  <c r="V23" i="12"/>
  <c r="U23" i="12"/>
  <c r="T23" i="12"/>
  <c r="S23" i="12"/>
  <c r="R23" i="12"/>
  <c r="Q23" i="12"/>
  <c r="W22" i="12"/>
  <c r="V22" i="12"/>
  <c r="U22" i="12"/>
  <c r="T22" i="12"/>
  <c r="S22" i="12"/>
  <c r="R22" i="12"/>
  <c r="Q22" i="12"/>
  <c r="W21" i="12"/>
  <c r="V21" i="12"/>
  <c r="U21" i="12"/>
  <c r="T21" i="12"/>
  <c r="S21" i="12"/>
  <c r="R21" i="12"/>
  <c r="Q21" i="12"/>
  <c r="W20" i="12"/>
  <c r="V20" i="12"/>
  <c r="U20" i="12"/>
  <c r="T20" i="12"/>
  <c r="S20" i="12"/>
  <c r="R20" i="12"/>
  <c r="Q20" i="12"/>
  <c r="W19" i="12"/>
  <c r="V19" i="12"/>
  <c r="U19" i="12"/>
  <c r="T19" i="12"/>
  <c r="S19" i="12"/>
  <c r="R19" i="12"/>
  <c r="Q19" i="12"/>
  <c r="W18" i="12"/>
  <c r="V18" i="12"/>
  <c r="U18" i="12"/>
  <c r="T18" i="12"/>
  <c r="S18" i="12"/>
  <c r="R18" i="12"/>
  <c r="Q18" i="12"/>
  <c r="W17" i="12"/>
  <c r="V17" i="12"/>
  <c r="U17" i="12"/>
  <c r="T17" i="12"/>
  <c r="S17" i="12"/>
  <c r="R17" i="12"/>
  <c r="Q17" i="12"/>
  <c r="W16" i="12"/>
  <c r="V16" i="12"/>
  <c r="U16" i="12"/>
  <c r="T16" i="12"/>
  <c r="S16" i="12"/>
  <c r="R16" i="12"/>
  <c r="Q16" i="12"/>
  <c r="W15" i="12"/>
  <c r="V15" i="12"/>
  <c r="U15" i="12"/>
  <c r="T15" i="12"/>
  <c r="S15" i="12"/>
  <c r="R15" i="12"/>
  <c r="Q15" i="12"/>
  <c r="W14" i="12"/>
  <c r="V14" i="12"/>
  <c r="U14" i="12"/>
  <c r="T14" i="12"/>
  <c r="S14" i="12"/>
  <c r="R14" i="12"/>
  <c r="Q14" i="12"/>
  <c r="W13" i="12"/>
  <c r="V13" i="12"/>
  <c r="U13" i="12"/>
  <c r="T13" i="12"/>
  <c r="S13" i="12"/>
  <c r="R13" i="12"/>
  <c r="Q13" i="12"/>
  <c r="W12" i="12"/>
  <c r="V12" i="12"/>
  <c r="U12" i="12"/>
  <c r="T12" i="12"/>
  <c r="S12" i="12"/>
  <c r="R12" i="12"/>
  <c r="Q12" i="12"/>
  <c r="W11" i="12"/>
  <c r="V11" i="12"/>
  <c r="U11" i="12"/>
  <c r="T11" i="12"/>
  <c r="S11" i="12"/>
  <c r="R11" i="12"/>
  <c r="Q11" i="12"/>
  <c r="W24" i="10"/>
  <c r="V24" i="10"/>
  <c r="U24" i="10"/>
  <c r="T24" i="10"/>
  <c r="S24" i="10"/>
  <c r="R24" i="10"/>
  <c r="Q24" i="10"/>
  <c r="W23" i="10"/>
  <c r="V23" i="10"/>
  <c r="U23" i="10"/>
  <c r="T23" i="10"/>
  <c r="S23" i="10"/>
  <c r="R23" i="10"/>
  <c r="Q23" i="10"/>
  <c r="W22" i="10"/>
  <c r="V22" i="10"/>
  <c r="U22" i="10"/>
  <c r="T22" i="10"/>
  <c r="S22" i="10"/>
  <c r="R22" i="10"/>
  <c r="Q22" i="10"/>
  <c r="W21" i="10"/>
  <c r="V21" i="10"/>
  <c r="U21" i="10"/>
  <c r="T21" i="10"/>
  <c r="S21" i="10"/>
  <c r="R21" i="10"/>
  <c r="Q21" i="10"/>
  <c r="W20" i="10"/>
  <c r="V20" i="10"/>
  <c r="U20" i="10"/>
  <c r="T20" i="10"/>
  <c r="S20" i="10"/>
  <c r="R20" i="10"/>
  <c r="Q20" i="10"/>
  <c r="W19" i="10"/>
  <c r="V19" i="10"/>
  <c r="U19" i="10"/>
  <c r="T19" i="10"/>
  <c r="S19" i="10"/>
  <c r="R19" i="10"/>
  <c r="Q19" i="10"/>
  <c r="W18" i="10"/>
  <c r="V18" i="10"/>
  <c r="U18" i="10"/>
  <c r="T18" i="10"/>
  <c r="S18" i="10"/>
  <c r="R18" i="10"/>
  <c r="Q18" i="10"/>
  <c r="W17" i="10"/>
  <c r="V17" i="10"/>
  <c r="U17" i="10"/>
  <c r="T17" i="10"/>
  <c r="S17" i="10"/>
  <c r="R17" i="10"/>
  <c r="Q17" i="10"/>
  <c r="W16" i="10"/>
  <c r="V16" i="10"/>
  <c r="U16" i="10"/>
  <c r="T16" i="10"/>
  <c r="S16" i="10"/>
  <c r="R16" i="10"/>
  <c r="Q16" i="10"/>
  <c r="W15" i="10"/>
  <c r="V15" i="10"/>
  <c r="U15" i="10"/>
  <c r="T15" i="10"/>
  <c r="S15" i="10"/>
  <c r="R15" i="10"/>
  <c r="Q15" i="10"/>
  <c r="W14" i="10"/>
  <c r="V14" i="10"/>
  <c r="U14" i="10"/>
  <c r="T14" i="10"/>
  <c r="S14" i="10"/>
  <c r="R14" i="10"/>
  <c r="Q14" i="10"/>
  <c r="W13" i="10"/>
  <c r="V13" i="10"/>
  <c r="U13" i="10"/>
  <c r="T13" i="10"/>
  <c r="S13" i="10"/>
  <c r="R13" i="10"/>
  <c r="Q13" i="10"/>
  <c r="W12" i="10"/>
  <c r="V12" i="10"/>
  <c r="U12" i="10"/>
  <c r="T12" i="10"/>
  <c r="S12" i="10"/>
  <c r="R12" i="10"/>
  <c r="Q12" i="10"/>
  <c r="W11" i="10"/>
  <c r="V11" i="10"/>
  <c r="U11" i="10"/>
  <c r="T11" i="10"/>
  <c r="S11" i="10"/>
  <c r="R11" i="10"/>
  <c r="Q11" i="10"/>
  <c r="W24" i="9"/>
  <c r="V24" i="9"/>
  <c r="U24" i="9"/>
  <c r="T24" i="9"/>
  <c r="S24" i="9"/>
  <c r="R24" i="9"/>
  <c r="Q24" i="9"/>
  <c r="W23" i="9"/>
  <c r="V23" i="9"/>
  <c r="U23" i="9"/>
  <c r="T23" i="9"/>
  <c r="S23" i="9"/>
  <c r="R23" i="9"/>
  <c r="Q23" i="9"/>
  <c r="W22" i="9"/>
  <c r="V22" i="9"/>
  <c r="U22" i="9"/>
  <c r="T22" i="9"/>
  <c r="S22" i="9"/>
  <c r="R22" i="9"/>
  <c r="Q22" i="9"/>
  <c r="W21" i="9"/>
  <c r="V21" i="9"/>
  <c r="U21" i="9"/>
  <c r="T21" i="9"/>
  <c r="S21" i="9"/>
  <c r="R21" i="9"/>
  <c r="Q21" i="9"/>
  <c r="W20" i="9"/>
  <c r="V20" i="9"/>
  <c r="U20" i="9"/>
  <c r="T20" i="9"/>
  <c r="S20" i="9"/>
  <c r="R20" i="9"/>
  <c r="Q20" i="9"/>
  <c r="W19" i="9"/>
  <c r="V19" i="9"/>
  <c r="U19" i="9"/>
  <c r="T19" i="9"/>
  <c r="S19" i="9"/>
  <c r="R19" i="9"/>
  <c r="Q19" i="9"/>
  <c r="W18" i="9"/>
  <c r="V18" i="9"/>
  <c r="U18" i="9"/>
  <c r="T18" i="9"/>
  <c r="S18" i="9"/>
  <c r="R18" i="9"/>
  <c r="Q18" i="9"/>
  <c r="W17" i="9"/>
  <c r="V17" i="9"/>
  <c r="U17" i="9"/>
  <c r="T17" i="9"/>
  <c r="S17" i="9"/>
  <c r="R17" i="9"/>
  <c r="Q17" i="9"/>
  <c r="W16" i="9"/>
  <c r="V16" i="9"/>
  <c r="U16" i="9"/>
  <c r="T16" i="9"/>
  <c r="S16" i="9"/>
  <c r="R16" i="9"/>
  <c r="Q16" i="9"/>
  <c r="W15" i="9"/>
  <c r="V15" i="9"/>
  <c r="U15" i="9"/>
  <c r="T15" i="9"/>
  <c r="S15" i="9"/>
  <c r="R15" i="9"/>
  <c r="Q15" i="9"/>
  <c r="W14" i="9"/>
  <c r="V14" i="9"/>
  <c r="U14" i="9"/>
  <c r="T14" i="9"/>
  <c r="S14" i="9"/>
  <c r="R14" i="9"/>
  <c r="Q14" i="9"/>
  <c r="W13" i="9"/>
  <c r="V13" i="9"/>
  <c r="U13" i="9"/>
  <c r="T13" i="9"/>
  <c r="S13" i="9"/>
  <c r="R13" i="9"/>
  <c r="Q13" i="9"/>
  <c r="W12" i="9"/>
  <c r="V12" i="9"/>
  <c r="U12" i="9"/>
  <c r="T12" i="9"/>
  <c r="S12" i="9"/>
  <c r="R12" i="9"/>
  <c r="Q12" i="9"/>
  <c r="W11" i="9"/>
  <c r="V11" i="9"/>
  <c r="U11" i="9"/>
  <c r="T11" i="9"/>
  <c r="S11" i="9"/>
  <c r="R11" i="9"/>
  <c r="Q11" i="9"/>
  <c r="W24" i="27"/>
  <c r="V24" i="27"/>
  <c r="U24" i="27"/>
  <c r="T24" i="27"/>
  <c r="S24" i="27"/>
  <c r="R24" i="27"/>
  <c r="Q24" i="27"/>
  <c r="W23" i="27"/>
  <c r="V23" i="27"/>
  <c r="U23" i="27"/>
  <c r="T23" i="27"/>
  <c r="S23" i="27"/>
  <c r="R23" i="27"/>
  <c r="Q23" i="27"/>
  <c r="W22" i="27"/>
  <c r="V22" i="27"/>
  <c r="U22" i="27"/>
  <c r="T22" i="27"/>
  <c r="S22" i="27"/>
  <c r="R22" i="27"/>
  <c r="Q22" i="27"/>
  <c r="W21" i="27"/>
  <c r="V21" i="27"/>
  <c r="U21" i="27"/>
  <c r="T21" i="27"/>
  <c r="S21" i="27"/>
  <c r="R21" i="27"/>
  <c r="Q21" i="27"/>
  <c r="W20" i="27"/>
  <c r="V20" i="27"/>
  <c r="U20" i="27"/>
  <c r="T20" i="27"/>
  <c r="S20" i="27"/>
  <c r="R20" i="27"/>
  <c r="Q20" i="27"/>
  <c r="W19" i="27"/>
  <c r="V19" i="27"/>
  <c r="U19" i="27"/>
  <c r="T19" i="27"/>
  <c r="S19" i="27"/>
  <c r="R19" i="27"/>
  <c r="Q19" i="27"/>
  <c r="W18" i="27"/>
  <c r="V18" i="27"/>
  <c r="U18" i="27"/>
  <c r="T18" i="27"/>
  <c r="S18" i="27"/>
  <c r="R18" i="27"/>
  <c r="Q18" i="27"/>
  <c r="W17" i="27"/>
  <c r="V17" i="27"/>
  <c r="U17" i="27"/>
  <c r="T17" i="27"/>
  <c r="S17" i="27"/>
  <c r="R17" i="27"/>
  <c r="Q17" i="27"/>
  <c r="W16" i="27"/>
  <c r="V16" i="27"/>
  <c r="U16" i="27"/>
  <c r="T16" i="27"/>
  <c r="S16" i="27"/>
  <c r="R16" i="27"/>
  <c r="Q16" i="27"/>
  <c r="W15" i="27"/>
  <c r="V15" i="27"/>
  <c r="U15" i="27"/>
  <c r="T15" i="27"/>
  <c r="S15" i="27"/>
  <c r="R15" i="27"/>
  <c r="Q15" i="27"/>
  <c r="W14" i="27"/>
  <c r="V14" i="27"/>
  <c r="U14" i="27"/>
  <c r="T14" i="27"/>
  <c r="S14" i="27"/>
  <c r="R14" i="27"/>
  <c r="Q14" i="27"/>
  <c r="W13" i="27"/>
  <c r="V13" i="27"/>
  <c r="U13" i="27"/>
  <c r="T13" i="27"/>
  <c r="S13" i="27"/>
  <c r="R13" i="27"/>
  <c r="Q13" i="27"/>
  <c r="W12" i="27"/>
  <c r="V12" i="27"/>
  <c r="U12" i="27"/>
  <c r="T12" i="27"/>
  <c r="S12" i="27"/>
  <c r="R12" i="27"/>
  <c r="Q12" i="27"/>
  <c r="W11" i="27"/>
  <c r="V11" i="27"/>
  <c r="U11" i="27"/>
  <c r="T11" i="27"/>
  <c r="S11" i="27"/>
  <c r="R11" i="27"/>
  <c r="Q11" i="27"/>
  <c r="L24" i="38"/>
  <c r="L23" i="38"/>
  <c r="L22" i="38"/>
  <c r="L21" i="38"/>
  <c r="L20" i="38"/>
  <c r="L19" i="38"/>
  <c r="L18" i="38"/>
  <c r="L17" i="38"/>
  <c r="L16" i="38"/>
  <c r="L15" i="38"/>
  <c r="L14" i="38"/>
  <c r="L13" i="38"/>
  <c r="L12" i="38"/>
  <c r="L11" i="38"/>
  <c r="L24" i="37"/>
  <c r="L23" i="37"/>
  <c r="L22" i="37"/>
  <c r="L21" i="37"/>
  <c r="L20" i="37"/>
  <c r="L19" i="37"/>
  <c r="L18" i="37"/>
  <c r="L17" i="37"/>
  <c r="L16" i="37"/>
  <c r="L15" i="37"/>
  <c r="L14" i="37"/>
  <c r="L13" i="37"/>
  <c r="L12" i="37"/>
  <c r="L11" i="37"/>
  <c r="L24" i="19"/>
  <c r="L23" i="19"/>
  <c r="L22" i="19"/>
  <c r="L21" i="19"/>
  <c r="L20" i="19"/>
  <c r="L19" i="19"/>
  <c r="L18" i="19"/>
  <c r="L17" i="19"/>
  <c r="L16" i="19"/>
  <c r="L15" i="19"/>
  <c r="L14" i="19"/>
  <c r="L13" i="19"/>
  <c r="L25" i="19" s="1"/>
  <c r="L12" i="19"/>
  <c r="L11" i="19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24" i="13"/>
  <c r="L23" i="13"/>
  <c r="L22" i="13"/>
  <c r="L21" i="13"/>
  <c r="L20" i="13"/>
  <c r="L25" i="13" s="1"/>
  <c r="L19" i="13"/>
  <c r="L18" i="13"/>
  <c r="L17" i="13"/>
  <c r="L16" i="13"/>
  <c r="L15" i="13"/>
  <c r="L14" i="13"/>
  <c r="L13" i="13"/>
  <c r="L12" i="13"/>
  <c r="L11" i="13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L11" i="10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K40" i="38"/>
  <c r="J40" i="38"/>
  <c r="I40" i="38"/>
  <c r="H40" i="38"/>
  <c r="G40" i="38"/>
  <c r="F40" i="38"/>
  <c r="E40" i="38"/>
  <c r="K39" i="38"/>
  <c r="J39" i="38"/>
  <c r="I39" i="38"/>
  <c r="H39" i="38"/>
  <c r="G39" i="38"/>
  <c r="F39" i="38"/>
  <c r="E39" i="38"/>
  <c r="K38" i="38"/>
  <c r="J38" i="38"/>
  <c r="I38" i="38"/>
  <c r="H38" i="38"/>
  <c r="G38" i="38"/>
  <c r="F38" i="38"/>
  <c r="E38" i="38"/>
  <c r="K37" i="38"/>
  <c r="J37" i="38"/>
  <c r="I37" i="38"/>
  <c r="H37" i="38"/>
  <c r="G37" i="38"/>
  <c r="F37" i="38"/>
  <c r="E37" i="38"/>
  <c r="K36" i="38"/>
  <c r="J36" i="38"/>
  <c r="I36" i="38"/>
  <c r="H36" i="38"/>
  <c r="G36" i="38"/>
  <c r="F36" i="38"/>
  <c r="E36" i="38"/>
  <c r="K35" i="38"/>
  <c r="J35" i="38"/>
  <c r="I35" i="38"/>
  <c r="H35" i="38"/>
  <c r="G35" i="38"/>
  <c r="F35" i="38"/>
  <c r="E35" i="38"/>
  <c r="K34" i="38"/>
  <c r="J34" i="38"/>
  <c r="I34" i="38"/>
  <c r="H34" i="38"/>
  <c r="G34" i="38"/>
  <c r="F34" i="38"/>
  <c r="E34" i="38"/>
  <c r="K33" i="38"/>
  <c r="J33" i="38"/>
  <c r="I33" i="38"/>
  <c r="H33" i="38"/>
  <c r="G33" i="38"/>
  <c r="F33" i="38"/>
  <c r="E33" i="38"/>
  <c r="K32" i="38"/>
  <c r="J32" i="38"/>
  <c r="I32" i="38"/>
  <c r="H32" i="38"/>
  <c r="G32" i="38"/>
  <c r="F32" i="38"/>
  <c r="E32" i="38"/>
  <c r="K31" i="38"/>
  <c r="J31" i="38"/>
  <c r="I31" i="38"/>
  <c r="H31" i="38"/>
  <c r="G31" i="38"/>
  <c r="F31" i="38"/>
  <c r="E31" i="38"/>
  <c r="K30" i="38"/>
  <c r="J30" i="38"/>
  <c r="I30" i="38"/>
  <c r="H30" i="38"/>
  <c r="G30" i="38"/>
  <c r="F30" i="38"/>
  <c r="E30" i="38"/>
  <c r="K26" i="38"/>
  <c r="J26" i="38"/>
  <c r="I26" i="38"/>
  <c r="H26" i="38"/>
  <c r="G26" i="38"/>
  <c r="F26" i="38"/>
  <c r="E26" i="38"/>
  <c r="K25" i="38"/>
  <c r="J25" i="38"/>
  <c r="I25" i="38"/>
  <c r="H25" i="38"/>
  <c r="G25" i="38"/>
  <c r="F25" i="38"/>
  <c r="E25" i="38"/>
  <c r="K40" i="37"/>
  <c r="J40" i="37"/>
  <c r="I40" i="37"/>
  <c r="H40" i="37"/>
  <c r="G40" i="37"/>
  <c r="F40" i="37"/>
  <c r="E40" i="37"/>
  <c r="K39" i="37"/>
  <c r="J39" i="37"/>
  <c r="I39" i="37"/>
  <c r="H39" i="37"/>
  <c r="G39" i="37"/>
  <c r="F39" i="37"/>
  <c r="E39" i="37"/>
  <c r="K38" i="37"/>
  <c r="J38" i="37"/>
  <c r="I38" i="37"/>
  <c r="H38" i="37"/>
  <c r="G38" i="37"/>
  <c r="F38" i="37"/>
  <c r="E38" i="37"/>
  <c r="K37" i="37"/>
  <c r="J37" i="37"/>
  <c r="I37" i="37"/>
  <c r="H37" i="37"/>
  <c r="G37" i="37"/>
  <c r="F37" i="37"/>
  <c r="E37" i="37"/>
  <c r="K36" i="37"/>
  <c r="J36" i="37"/>
  <c r="I36" i="37"/>
  <c r="H36" i="37"/>
  <c r="G36" i="37"/>
  <c r="F36" i="37"/>
  <c r="E36" i="37"/>
  <c r="K35" i="37"/>
  <c r="J35" i="37"/>
  <c r="I35" i="37"/>
  <c r="H35" i="37"/>
  <c r="G35" i="37"/>
  <c r="F35" i="37"/>
  <c r="E35" i="37"/>
  <c r="K34" i="37"/>
  <c r="J34" i="37"/>
  <c r="I34" i="37"/>
  <c r="H34" i="37"/>
  <c r="G34" i="37"/>
  <c r="F34" i="37"/>
  <c r="E34" i="37"/>
  <c r="K33" i="37"/>
  <c r="J33" i="37"/>
  <c r="I33" i="37"/>
  <c r="H33" i="37"/>
  <c r="G33" i="37"/>
  <c r="F33" i="37"/>
  <c r="E33" i="37"/>
  <c r="K32" i="37"/>
  <c r="J32" i="37"/>
  <c r="I32" i="37"/>
  <c r="H32" i="37"/>
  <c r="G32" i="37"/>
  <c r="F32" i="37"/>
  <c r="E32" i="37"/>
  <c r="K31" i="37"/>
  <c r="J31" i="37"/>
  <c r="I31" i="37"/>
  <c r="H31" i="37"/>
  <c r="G31" i="37"/>
  <c r="F31" i="37"/>
  <c r="E31" i="37"/>
  <c r="K30" i="37"/>
  <c r="J30" i="37"/>
  <c r="I30" i="37"/>
  <c r="H30" i="37"/>
  <c r="G30" i="37"/>
  <c r="F30" i="37"/>
  <c r="E30" i="37"/>
  <c r="K26" i="37"/>
  <c r="J26" i="37"/>
  <c r="I26" i="37"/>
  <c r="H26" i="37"/>
  <c r="G26" i="37"/>
  <c r="F26" i="37"/>
  <c r="E26" i="37"/>
  <c r="K25" i="37"/>
  <c r="J25" i="37"/>
  <c r="I25" i="37"/>
  <c r="H25" i="37"/>
  <c r="G25" i="37"/>
  <c r="F25" i="37"/>
  <c r="E25" i="37"/>
  <c r="K40" i="19"/>
  <c r="J40" i="19"/>
  <c r="I40" i="19"/>
  <c r="H40" i="19"/>
  <c r="G40" i="19"/>
  <c r="F40" i="19"/>
  <c r="E40" i="19"/>
  <c r="K39" i="19"/>
  <c r="J39" i="19"/>
  <c r="I39" i="19"/>
  <c r="H39" i="19"/>
  <c r="G39" i="19"/>
  <c r="F39" i="19"/>
  <c r="E39" i="19"/>
  <c r="K38" i="19"/>
  <c r="J38" i="19"/>
  <c r="I38" i="19"/>
  <c r="H38" i="19"/>
  <c r="G38" i="19"/>
  <c r="F38" i="19"/>
  <c r="E38" i="19"/>
  <c r="K37" i="19"/>
  <c r="J37" i="19"/>
  <c r="I37" i="19"/>
  <c r="H37" i="19"/>
  <c r="G37" i="19"/>
  <c r="F37" i="19"/>
  <c r="E37" i="19"/>
  <c r="K36" i="19"/>
  <c r="J36" i="19"/>
  <c r="I36" i="19"/>
  <c r="H36" i="19"/>
  <c r="G36" i="19"/>
  <c r="F36" i="19"/>
  <c r="E36" i="19"/>
  <c r="K35" i="19"/>
  <c r="J35" i="19"/>
  <c r="I35" i="19"/>
  <c r="H35" i="19"/>
  <c r="G35" i="19"/>
  <c r="F35" i="19"/>
  <c r="E35" i="19"/>
  <c r="K34" i="19"/>
  <c r="J34" i="19"/>
  <c r="I34" i="19"/>
  <c r="H34" i="19"/>
  <c r="G34" i="19"/>
  <c r="F34" i="19"/>
  <c r="E34" i="19"/>
  <c r="K33" i="19"/>
  <c r="J33" i="19"/>
  <c r="I33" i="19"/>
  <c r="H33" i="19"/>
  <c r="G33" i="19"/>
  <c r="F33" i="19"/>
  <c r="E33" i="19"/>
  <c r="K32" i="19"/>
  <c r="J32" i="19"/>
  <c r="I32" i="19"/>
  <c r="H32" i="19"/>
  <c r="G32" i="19"/>
  <c r="F32" i="19"/>
  <c r="E32" i="19"/>
  <c r="K31" i="19"/>
  <c r="J31" i="19"/>
  <c r="I31" i="19"/>
  <c r="H31" i="19"/>
  <c r="G31" i="19"/>
  <c r="F31" i="19"/>
  <c r="E31" i="19"/>
  <c r="K30" i="19"/>
  <c r="J30" i="19"/>
  <c r="I30" i="19"/>
  <c r="H30" i="19"/>
  <c r="G30" i="19"/>
  <c r="F30" i="19"/>
  <c r="E30" i="19"/>
  <c r="K26" i="19"/>
  <c r="J26" i="19"/>
  <c r="I26" i="19"/>
  <c r="H26" i="19"/>
  <c r="G26" i="19"/>
  <c r="F26" i="19"/>
  <c r="E26" i="19"/>
  <c r="K25" i="19"/>
  <c r="J25" i="19"/>
  <c r="I25" i="19"/>
  <c r="H25" i="19"/>
  <c r="G25" i="19"/>
  <c r="F25" i="19"/>
  <c r="E25" i="19"/>
  <c r="K40" i="17"/>
  <c r="J40" i="17"/>
  <c r="I40" i="17"/>
  <c r="H40" i="17"/>
  <c r="G40" i="17"/>
  <c r="F40" i="17"/>
  <c r="E40" i="17"/>
  <c r="K39" i="17"/>
  <c r="J39" i="17"/>
  <c r="I39" i="17"/>
  <c r="H39" i="17"/>
  <c r="G39" i="17"/>
  <c r="F39" i="17"/>
  <c r="E39" i="17"/>
  <c r="K38" i="17"/>
  <c r="J38" i="17"/>
  <c r="I38" i="17"/>
  <c r="H38" i="17"/>
  <c r="G38" i="17"/>
  <c r="F38" i="17"/>
  <c r="E38" i="17"/>
  <c r="K37" i="17"/>
  <c r="J37" i="17"/>
  <c r="I37" i="17"/>
  <c r="H37" i="17"/>
  <c r="G37" i="17"/>
  <c r="F37" i="17"/>
  <c r="E37" i="17"/>
  <c r="K36" i="17"/>
  <c r="J36" i="17"/>
  <c r="I36" i="17"/>
  <c r="H36" i="17"/>
  <c r="G36" i="17"/>
  <c r="F36" i="17"/>
  <c r="E36" i="17"/>
  <c r="K35" i="17"/>
  <c r="J35" i="17"/>
  <c r="I35" i="17"/>
  <c r="H35" i="17"/>
  <c r="G35" i="17"/>
  <c r="F35" i="17"/>
  <c r="E35" i="17"/>
  <c r="K34" i="17"/>
  <c r="J34" i="17"/>
  <c r="I34" i="17"/>
  <c r="H34" i="17"/>
  <c r="G34" i="17"/>
  <c r="F34" i="17"/>
  <c r="E34" i="17"/>
  <c r="K33" i="17"/>
  <c r="J33" i="17"/>
  <c r="I33" i="17"/>
  <c r="H33" i="17"/>
  <c r="G33" i="17"/>
  <c r="F33" i="17"/>
  <c r="E33" i="17"/>
  <c r="K32" i="17"/>
  <c r="J32" i="17"/>
  <c r="I32" i="17"/>
  <c r="H32" i="17"/>
  <c r="G32" i="17"/>
  <c r="F32" i="17"/>
  <c r="E32" i="17"/>
  <c r="K31" i="17"/>
  <c r="J31" i="17"/>
  <c r="I31" i="17"/>
  <c r="H31" i="17"/>
  <c r="G31" i="17"/>
  <c r="F31" i="17"/>
  <c r="E31" i="17"/>
  <c r="K30" i="17"/>
  <c r="J30" i="17"/>
  <c r="I30" i="17"/>
  <c r="H30" i="17"/>
  <c r="G30" i="17"/>
  <c r="F30" i="17"/>
  <c r="E30" i="17"/>
  <c r="K26" i="17"/>
  <c r="J26" i="17"/>
  <c r="I26" i="17"/>
  <c r="H26" i="17"/>
  <c r="G26" i="17"/>
  <c r="F26" i="17"/>
  <c r="E26" i="17"/>
  <c r="K25" i="17"/>
  <c r="J25" i="17"/>
  <c r="I25" i="17"/>
  <c r="H25" i="17"/>
  <c r="G25" i="17"/>
  <c r="F25" i="17"/>
  <c r="E25" i="17"/>
  <c r="K40" i="16"/>
  <c r="J40" i="16"/>
  <c r="I40" i="16"/>
  <c r="H40" i="16"/>
  <c r="G40" i="16"/>
  <c r="F40" i="16"/>
  <c r="E40" i="16"/>
  <c r="K39" i="16"/>
  <c r="J39" i="16"/>
  <c r="I39" i="16"/>
  <c r="H39" i="16"/>
  <c r="G39" i="16"/>
  <c r="F39" i="16"/>
  <c r="E39" i="16"/>
  <c r="K38" i="16"/>
  <c r="J38" i="16"/>
  <c r="I38" i="16"/>
  <c r="H38" i="16"/>
  <c r="G38" i="16"/>
  <c r="F38" i="16"/>
  <c r="E38" i="16"/>
  <c r="K37" i="16"/>
  <c r="J37" i="16"/>
  <c r="I37" i="16"/>
  <c r="H37" i="16"/>
  <c r="G37" i="16"/>
  <c r="F37" i="16"/>
  <c r="E37" i="16"/>
  <c r="K36" i="16"/>
  <c r="J36" i="16"/>
  <c r="I36" i="16"/>
  <c r="H36" i="16"/>
  <c r="G36" i="16"/>
  <c r="F36" i="16"/>
  <c r="E36" i="16"/>
  <c r="K35" i="16"/>
  <c r="J35" i="16"/>
  <c r="I35" i="16"/>
  <c r="H35" i="16"/>
  <c r="G35" i="16"/>
  <c r="F35" i="16"/>
  <c r="E35" i="16"/>
  <c r="K34" i="16"/>
  <c r="J34" i="16"/>
  <c r="I34" i="16"/>
  <c r="H34" i="16"/>
  <c r="G34" i="16"/>
  <c r="F34" i="16"/>
  <c r="E34" i="16"/>
  <c r="K33" i="16"/>
  <c r="J33" i="16"/>
  <c r="I33" i="16"/>
  <c r="H33" i="16"/>
  <c r="G33" i="16"/>
  <c r="F33" i="16"/>
  <c r="E33" i="16"/>
  <c r="K32" i="16"/>
  <c r="J32" i="16"/>
  <c r="I32" i="16"/>
  <c r="H32" i="16"/>
  <c r="G32" i="16"/>
  <c r="F32" i="16"/>
  <c r="E32" i="16"/>
  <c r="K31" i="16"/>
  <c r="J31" i="16"/>
  <c r="I31" i="16"/>
  <c r="H31" i="16"/>
  <c r="G31" i="16"/>
  <c r="F31" i="16"/>
  <c r="E31" i="16"/>
  <c r="K30" i="16"/>
  <c r="J30" i="16"/>
  <c r="I30" i="16"/>
  <c r="H30" i="16"/>
  <c r="G30" i="16"/>
  <c r="F30" i="16"/>
  <c r="E30" i="16"/>
  <c r="K26" i="16"/>
  <c r="J26" i="16"/>
  <c r="I26" i="16"/>
  <c r="H26" i="16"/>
  <c r="G26" i="16"/>
  <c r="F26" i="16"/>
  <c r="E26" i="16"/>
  <c r="K25" i="16"/>
  <c r="J25" i="16"/>
  <c r="I25" i="16"/>
  <c r="H25" i="16"/>
  <c r="G25" i="16"/>
  <c r="F25" i="16"/>
  <c r="E25" i="16"/>
  <c r="K40" i="15"/>
  <c r="J40" i="15"/>
  <c r="I40" i="15"/>
  <c r="H40" i="15"/>
  <c r="G40" i="15"/>
  <c r="F40" i="15"/>
  <c r="E40" i="15"/>
  <c r="K39" i="15"/>
  <c r="J39" i="15"/>
  <c r="I39" i="15"/>
  <c r="H39" i="15"/>
  <c r="G39" i="15"/>
  <c r="F39" i="15"/>
  <c r="E39" i="15"/>
  <c r="K38" i="15"/>
  <c r="J38" i="15"/>
  <c r="I38" i="15"/>
  <c r="H38" i="15"/>
  <c r="G38" i="15"/>
  <c r="F38" i="15"/>
  <c r="E38" i="15"/>
  <c r="K37" i="15"/>
  <c r="J37" i="15"/>
  <c r="I37" i="15"/>
  <c r="H37" i="15"/>
  <c r="G37" i="15"/>
  <c r="F37" i="15"/>
  <c r="E37" i="15"/>
  <c r="K36" i="15"/>
  <c r="J36" i="15"/>
  <c r="I36" i="15"/>
  <c r="H36" i="15"/>
  <c r="G36" i="15"/>
  <c r="F36" i="15"/>
  <c r="E36" i="15"/>
  <c r="K35" i="15"/>
  <c r="J35" i="15"/>
  <c r="I35" i="15"/>
  <c r="H35" i="15"/>
  <c r="G35" i="15"/>
  <c r="F35" i="15"/>
  <c r="E35" i="15"/>
  <c r="K34" i="15"/>
  <c r="J34" i="15"/>
  <c r="I34" i="15"/>
  <c r="H34" i="15"/>
  <c r="G34" i="15"/>
  <c r="F34" i="15"/>
  <c r="E34" i="15"/>
  <c r="K33" i="15"/>
  <c r="J33" i="15"/>
  <c r="I33" i="15"/>
  <c r="H33" i="15"/>
  <c r="G33" i="15"/>
  <c r="F33" i="15"/>
  <c r="E33" i="15"/>
  <c r="K32" i="15"/>
  <c r="J32" i="15"/>
  <c r="I32" i="15"/>
  <c r="H32" i="15"/>
  <c r="G32" i="15"/>
  <c r="F32" i="15"/>
  <c r="E32" i="15"/>
  <c r="K31" i="15"/>
  <c r="J31" i="15"/>
  <c r="I31" i="15"/>
  <c r="H31" i="15"/>
  <c r="G31" i="15"/>
  <c r="F31" i="15"/>
  <c r="E31" i="15"/>
  <c r="K30" i="15"/>
  <c r="J30" i="15"/>
  <c r="I30" i="15"/>
  <c r="H30" i="15"/>
  <c r="G30" i="15"/>
  <c r="F30" i="15"/>
  <c r="E30" i="15"/>
  <c r="K26" i="15"/>
  <c r="J26" i="15"/>
  <c r="I26" i="15"/>
  <c r="H26" i="15"/>
  <c r="G26" i="15"/>
  <c r="F26" i="15"/>
  <c r="E26" i="15"/>
  <c r="K25" i="15"/>
  <c r="J25" i="15"/>
  <c r="I25" i="15"/>
  <c r="H25" i="15"/>
  <c r="G25" i="15"/>
  <c r="F25" i="15"/>
  <c r="E25" i="15"/>
  <c r="K40" i="14"/>
  <c r="J40" i="14"/>
  <c r="I40" i="14"/>
  <c r="H40" i="14"/>
  <c r="G40" i="14"/>
  <c r="F40" i="14"/>
  <c r="E40" i="14"/>
  <c r="K39" i="14"/>
  <c r="J39" i="14"/>
  <c r="I39" i="14"/>
  <c r="H39" i="14"/>
  <c r="G39" i="14"/>
  <c r="F39" i="14"/>
  <c r="E39" i="14"/>
  <c r="K38" i="14"/>
  <c r="J38" i="14"/>
  <c r="I38" i="14"/>
  <c r="H38" i="14"/>
  <c r="G38" i="14"/>
  <c r="F38" i="14"/>
  <c r="E38" i="14"/>
  <c r="K37" i="14"/>
  <c r="J37" i="14"/>
  <c r="I37" i="14"/>
  <c r="H37" i="14"/>
  <c r="G37" i="14"/>
  <c r="F37" i="14"/>
  <c r="E37" i="14"/>
  <c r="K36" i="14"/>
  <c r="J36" i="14"/>
  <c r="I36" i="14"/>
  <c r="H36" i="14"/>
  <c r="G36" i="14"/>
  <c r="F36" i="14"/>
  <c r="E36" i="14"/>
  <c r="K35" i="14"/>
  <c r="J35" i="14"/>
  <c r="I35" i="14"/>
  <c r="H35" i="14"/>
  <c r="G35" i="14"/>
  <c r="F35" i="14"/>
  <c r="E35" i="14"/>
  <c r="K34" i="14"/>
  <c r="J34" i="14"/>
  <c r="I34" i="14"/>
  <c r="H34" i="14"/>
  <c r="G34" i="14"/>
  <c r="F34" i="14"/>
  <c r="E34" i="14"/>
  <c r="K33" i="14"/>
  <c r="J33" i="14"/>
  <c r="I33" i="14"/>
  <c r="H33" i="14"/>
  <c r="G33" i="14"/>
  <c r="F33" i="14"/>
  <c r="E33" i="14"/>
  <c r="K32" i="14"/>
  <c r="J32" i="14"/>
  <c r="I32" i="14"/>
  <c r="H32" i="14"/>
  <c r="G32" i="14"/>
  <c r="F32" i="14"/>
  <c r="E32" i="14"/>
  <c r="K31" i="14"/>
  <c r="J31" i="14"/>
  <c r="I31" i="14"/>
  <c r="H31" i="14"/>
  <c r="G31" i="14"/>
  <c r="F31" i="14"/>
  <c r="E31" i="14"/>
  <c r="K30" i="14"/>
  <c r="J30" i="14"/>
  <c r="I30" i="14"/>
  <c r="H30" i="14"/>
  <c r="G30" i="14"/>
  <c r="F30" i="14"/>
  <c r="E30" i="14"/>
  <c r="K26" i="14"/>
  <c r="J26" i="14"/>
  <c r="I26" i="14"/>
  <c r="H26" i="14"/>
  <c r="G26" i="14"/>
  <c r="F26" i="14"/>
  <c r="E26" i="14"/>
  <c r="K25" i="14"/>
  <c r="J25" i="14"/>
  <c r="I25" i="14"/>
  <c r="H25" i="14"/>
  <c r="G25" i="14"/>
  <c r="F25" i="14"/>
  <c r="E25" i="14"/>
  <c r="K40" i="13"/>
  <c r="J40" i="13"/>
  <c r="I40" i="13"/>
  <c r="H40" i="13"/>
  <c r="G40" i="13"/>
  <c r="F40" i="13"/>
  <c r="E40" i="13"/>
  <c r="K39" i="13"/>
  <c r="J39" i="13"/>
  <c r="I39" i="13"/>
  <c r="H39" i="13"/>
  <c r="G39" i="13"/>
  <c r="F39" i="13"/>
  <c r="E39" i="13"/>
  <c r="K38" i="13"/>
  <c r="J38" i="13"/>
  <c r="I38" i="13"/>
  <c r="H38" i="13"/>
  <c r="G38" i="13"/>
  <c r="F38" i="13"/>
  <c r="E38" i="13"/>
  <c r="K37" i="13"/>
  <c r="J37" i="13"/>
  <c r="I37" i="13"/>
  <c r="H37" i="13"/>
  <c r="G37" i="13"/>
  <c r="F37" i="13"/>
  <c r="E37" i="13"/>
  <c r="K36" i="13"/>
  <c r="J36" i="13"/>
  <c r="I36" i="13"/>
  <c r="H36" i="13"/>
  <c r="G36" i="13"/>
  <c r="F36" i="13"/>
  <c r="E36" i="13"/>
  <c r="K35" i="13"/>
  <c r="J35" i="13"/>
  <c r="I35" i="13"/>
  <c r="H35" i="13"/>
  <c r="G35" i="13"/>
  <c r="F35" i="13"/>
  <c r="E35" i="13"/>
  <c r="K34" i="13"/>
  <c r="J34" i="13"/>
  <c r="I34" i="13"/>
  <c r="H34" i="13"/>
  <c r="G34" i="13"/>
  <c r="F34" i="13"/>
  <c r="E34" i="13"/>
  <c r="K33" i="13"/>
  <c r="J33" i="13"/>
  <c r="I33" i="13"/>
  <c r="H33" i="13"/>
  <c r="G33" i="13"/>
  <c r="F33" i="13"/>
  <c r="E33" i="13"/>
  <c r="K32" i="13"/>
  <c r="J32" i="13"/>
  <c r="I32" i="13"/>
  <c r="H32" i="13"/>
  <c r="G32" i="13"/>
  <c r="F32" i="13"/>
  <c r="E32" i="13"/>
  <c r="K31" i="13"/>
  <c r="J31" i="13"/>
  <c r="I31" i="13"/>
  <c r="H31" i="13"/>
  <c r="G31" i="13"/>
  <c r="F31" i="13"/>
  <c r="E31" i="13"/>
  <c r="K30" i="13"/>
  <c r="J30" i="13"/>
  <c r="I30" i="13"/>
  <c r="H30" i="13"/>
  <c r="G30" i="13"/>
  <c r="F30" i="13"/>
  <c r="E30" i="13"/>
  <c r="K26" i="13"/>
  <c r="J26" i="13"/>
  <c r="I26" i="13"/>
  <c r="H26" i="13"/>
  <c r="G26" i="13"/>
  <c r="F26" i="13"/>
  <c r="E26" i="13"/>
  <c r="K25" i="13"/>
  <c r="J25" i="13"/>
  <c r="I25" i="13"/>
  <c r="H25" i="13"/>
  <c r="G25" i="13"/>
  <c r="F25" i="13"/>
  <c r="E25" i="13"/>
  <c r="K40" i="12"/>
  <c r="J40" i="12"/>
  <c r="I40" i="12"/>
  <c r="H40" i="12"/>
  <c r="G40" i="12"/>
  <c r="F40" i="12"/>
  <c r="E40" i="12"/>
  <c r="K39" i="12"/>
  <c r="J39" i="12"/>
  <c r="I39" i="12"/>
  <c r="H39" i="12"/>
  <c r="G39" i="12"/>
  <c r="F39" i="12"/>
  <c r="E39" i="12"/>
  <c r="K38" i="12"/>
  <c r="J38" i="12"/>
  <c r="I38" i="12"/>
  <c r="H38" i="12"/>
  <c r="G38" i="12"/>
  <c r="F38" i="12"/>
  <c r="E38" i="12"/>
  <c r="K37" i="12"/>
  <c r="J37" i="12"/>
  <c r="I37" i="12"/>
  <c r="H37" i="12"/>
  <c r="G37" i="12"/>
  <c r="F37" i="12"/>
  <c r="E37" i="12"/>
  <c r="K36" i="12"/>
  <c r="J36" i="12"/>
  <c r="I36" i="12"/>
  <c r="H36" i="12"/>
  <c r="G36" i="12"/>
  <c r="F36" i="12"/>
  <c r="E36" i="12"/>
  <c r="K35" i="12"/>
  <c r="J35" i="12"/>
  <c r="I35" i="12"/>
  <c r="H35" i="12"/>
  <c r="G35" i="12"/>
  <c r="F35" i="12"/>
  <c r="E35" i="12"/>
  <c r="K34" i="12"/>
  <c r="J34" i="12"/>
  <c r="I34" i="12"/>
  <c r="H34" i="12"/>
  <c r="G34" i="12"/>
  <c r="F34" i="12"/>
  <c r="E34" i="12"/>
  <c r="K33" i="12"/>
  <c r="J33" i="12"/>
  <c r="I33" i="12"/>
  <c r="H33" i="12"/>
  <c r="G33" i="12"/>
  <c r="F33" i="12"/>
  <c r="E33" i="12"/>
  <c r="K32" i="12"/>
  <c r="J32" i="12"/>
  <c r="I32" i="12"/>
  <c r="H32" i="12"/>
  <c r="G32" i="12"/>
  <c r="F32" i="12"/>
  <c r="E32" i="12"/>
  <c r="K31" i="12"/>
  <c r="J31" i="12"/>
  <c r="I31" i="12"/>
  <c r="H31" i="12"/>
  <c r="G31" i="12"/>
  <c r="F31" i="12"/>
  <c r="E31" i="12"/>
  <c r="K30" i="12"/>
  <c r="J30" i="12"/>
  <c r="I30" i="12"/>
  <c r="H30" i="12"/>
  <c r="G30" i="12"/>
  <c r="F30" i="12"/>
  <c r="E30" i="12"/>
  <c r="K26" i="12"/>
  <c r="J26" i="12"/>
  <c r="I26" i="12"/>
  <c r="H26" i="12"/>
  <c r="G26" i="12"/>
  <c r="F26" i="12"/>
  <c r="E26" i="12"/>
  <c r="K25" i="12"/>
  <c r="J25" i="12"/>
  <c r="I25" i="12"/>
  <c r="H25" i="12"/>
  <c r="G25" i="12"/>
  <c r="F25" i="12"/>
  <c r="E25" i="12"/>
  <c r="K40" i="10"/>
  <c r="J40" i="10"/>
  <c r="I40" i="10"/>
  <c r="H40" i="10"/>
  <c r="G40" i="10"/>
  <c r="F40" i="10"/>
  <c r="E40" i="10"/>
  <c r="K39" i="10"/>
  <c r="J39" i="10"/>
  <c r="I39" i="10"/>
  <c r="H39" i="10"/>
  <c r="G39" i="10"/>
  <c r="F39" i="10"/>
  <c r="E39" i="10"/>
  <c r="K38" i="10"/>
  <c r="J38" i="10"/>
  <c r="I38" i="10"/>
  <c r="H38" i="10"/>
  <c r="G38" i="10"/>
  <c r="F38" i="10"/>
  <c r="E38" i="10"/>
  <c r="K37" i="10"/>
  <c r="J37" i="10"/>
  <c r="I37" i="10"/>
  <c r="H37" i="10"/>
  <c r="G37" i="10"/>
  <c r="F37" i="10"/>
  <c r="E37" i="10"/>
  <c r="K36" i="10"/>
  <c r="J36" i="10"/>
  <c r="I36" i="10"/>
  <c r="H36" i="10"/>
  <c r="G36" i="10"/>
  <c r="F36" i="10"/>
  <c r="E36" i="10"/>
  <c r="K35" i="10"/>
  <c r="J35" i="10"/>
  <c r="I35" i="10"/>
  <c r="H35" i="10"/>
  <c r="G35" i="10"/>
  <c r="F35" i="10"/>
  <c r="E35" i="10"/>
  <c r="K34" i="10"/>
  <c r="J34" i="10"/>
  <c r="I34" i="10"/>
  <c r="H34" i="10"/>
  <c r="G34" i="10"/>
  <c r="F34" i="10"/>
  <c r="E34" i="10"/>
  <c r="K33" i="10"/>
  <c r="J33" i="10"/>
  <c r="I33" i="10"/>
  <c r="H33" i="10"/>
  <c r="G33" i="10"/>
  <c r="F33" i="10"/>
  <c r="E33" i="10"/>
  <c r="K32" i="10"/>
  <c r="J32" i="10"/>
  <c r="I32" i="10"/>
  <c r="H32" i="10"/>
  <c r="G32" i="10"/>
  <c r="F32" i="10"/>
  <c r="E32" i="10"/>
  <c r="K31" i="10"/>
  <c r="J31" i="10"/>
  <c r="I31" i="10"/>
  <c r="H31" i="10"/>
  <c r="G31" i="10"/>
  <c r="F31" i="10"/>
  <c r="E31" i="10"/>
  <c r="K30" i="10"/>
  <c r="J30" i="10"/>
  <c r="I30" i="10"/>
  <c r="H30" i="10"/>
  <c r="G30" i="10"/>
  <c r="F30" i="10"/>
  <c r="E30" i="10"/>
  <c r="K26" i="10"/>
  <c r="J26" i="10"/>
  <c r="I26" i="10"/>
  <c r="H26" i="10"/>
  <c r="G26" i="10"/>
  <c r="F26" i="10"/>
  <c r="E26" i="10"/>
  <c r="K25" i="10"/>
  <c r="J25" i="10"/>
  <c r="I25" i="10"/>
  <c r="H25" i="10"/>
  <c r="G25" i="10"/>
  <c r="F25" i="10"/>
  <c r="E25" i="10"/>
  <c r="K40" i="9"/>
  <c r="J40" i="9"/>
  <c r="I40" i="9"/>
  <c r="H40" i="9"/>
  <c r="G40" i="9"/>
  <c r="F40" i="9"/>
  <c r="E40" i="9"/>
  <c r="K39" i="9"/>
  <c r="J39" i="9"/>
  <c r="I39" i="9"/>
  <c r="H39" i="9"/>
  <c r="G39" i="9"/>
  <c r="F39" i="9"/>
  <c r="E39" i="9"/>
  <c r="K38" i="9"/>
  <c r="J38" i="9"/>
  <c r="I38" i="9"/>
  <c r="H38" i="9"/>
  <c r="G38" i="9"/>
  <c r="F38" i="9"/>
  <c r="E38" i="9"/>
  <c r="K37" i="9"/>
  <c r="J37" i="9"/>
  <c r="I37" i="9"/>
  <c r="H37" i="9"/>
  <c r="G37" i="9"/>
  <c r="F37" i="9"/>
  <c r="E37" i="9"/>
  <c r="K36" i="9"/>
  <c r="J36" i="9"/>
  <c r="I36" i="9"/>
  <c r="H36" i="9"/>
  <c r="G36" i="9"/>
  <c r="F36" i="9"/>
  <c r="E36" i="9"/>
  <c r="K35" i="9"/>
  <c r="J35" i="9"/>
  <c r="I35" i="9"/>
  <c r="H35" i="9"/>
  <c r="G35" i="9"/>
  <c r="F35" i="9"/>
  <c r="E35" i="9"/>
  <c r="K34" i="9"/>
  <c r="J34" i="9"/>
  <c r="I34" i="9"/>
  <c r="H34" i="9"/>
  <c r="G34" i="9"/>
  <c r="F34" i="9"/>
  <c r="E34" i="9"/>
  <c r="K33" i="9"/>
  <c r="J33" i="9"/>
  <c r="I33" i="9"/>
  <c r="H33" i="9"/>
  <c r="G33" i="9"/>
  <c r="F33" i="9"/>
  <c r="E33" i="9"/>
  <c r="K32" i="9"/>
  <c r="J32" i="9"/>
  <c r="I32" i="9"/>
  <c r="H32" i="9"/>
  <c r="G32" i="9"/>
  <c r="F32" i="9"/>
  <c r="E32" i="9"/>
  <c r="K31" i="9"/>
  <c r="J31" i="9"/>
  <c r="I31" i="9"/>
  <c r="H31" i="9"/>
  <c r="G31" i="9"/>
  <c r="F31" i="9"/>
  <c r="E31" i="9"/>
  <c r="K30" i="9"/>
  <c r="J30" i="9"/>
  <c r="I30" i="9"/>
  <c r="H30" i="9"/>
  <c r="G30" i="9"/>
  <c r="F30" i="9"/>
  <c r="E30" i="9"/>
  <c r="K26" i="9"/>
  <c r="J26" i="9"/>
  <c r="I26" i="9"/>
  <c r="H26" i="9"/>
  <c r="G26" i="9"/>
  <c r="F26" i="9"/>
  <c r="E26" i="9"/>
  <c r="K40" i="27"/>
  <c r="J40" i="27"/>
  <c r="I40" i="27"/>
  <c r="H40" i="27"/>
  <c r="G40" i="27"/>
  <c r="F40" i="27"/>
  <c r="E40" i="27"/>
  <c r="K39" i="27"/>
  <c r="J39" i="27"/>
  <c r="I39" i="27"/>
  <c r="H39" i="27"/>
  <c r="G39" i="27"/>
  <c r="F39" i="27"/>
  <c r="E39" i="27"/>
  <c r="K38" i="27"/>
  <c r="J38" i="27"/>
  <c r="I38" i="27"/>
  <c r="H38" i="27"/>
  <c r="G38" i="27"/>
  <c r="F38" i="27"/>
  <c r="E38" i="27"/>
  <c r="K37" i="27"/>
  <c r="J37" i="27"/>
  <c r="I37" i="27"/>
  <c r="H37" i="27"/>
  <c r="G37" i="27"/>
  <c r="F37" i="27"/>
  <c r="E37" i="27"/>
  <c r="K36" i="27"/>
  <c r="J36" i="27"/>
  <c r="I36" i="27"/>
  <c r="H36" i="27"/>
  <c r="G36" i="27"/>
  <c r="F36" i="27"/>
  <c r="E36" i="27"/>
  <c r="K35" i="27"/>
  <c r="J35" i="27"/>
  <c r="I35" i="27"/>
  <c r="H35" i="27"/>
  <c r="G35" i="27"/>
  <c r="F35" i="27"/>
  <c r="E35" i="27"/>
  <c r="K34" i="27"/>
  <c r="J34" i="27"/>
  <c r="I34" i="27"/>
  <c r="H34" i="27"/>
  <c r="G34" i="27"/>
  <c r="F34" i="27"/>
  <c r="E34" i="27"/>
  <c r="K33" i="27"/>
  <c r="J33" i="27"/>
  <c r="I33" i="27"/>
  <c r="H33" i="27"/>
  <c r="G33" i="27"/>
  <c r="F33" i="27"/>
  <c r="E33" i="27"/>
  <c r="K32" i="27"/>
  <c r="J32" i="27"/>
  <c r="I32" i="27"/>
  <c r="H32" i="27"/>
  <c r="G32" i="27"/>
  <c r="F32" i="27"/>
  <c r="E32" i="27"/>
  <c r="K31" i="27"/>
  <c r="J31" i="27"/>
  <c r="I31" i="27"/>
  <c r="H31" i="27"/>
  <c r="G31" i="27"/>
  <c r="F31" i="27"/>
  <c r="E31" i="27"/>
  <c r="K30" i="27"/>
  <c r="J30" i="27"/>
  <c r="I30" i="27"/>
  <c r="H30" i="27"/>
  <c r="G30" i="27"/>
  <c r="F30" i="27"/>
  <c r="E30" i="27"/>
  <c r="K26" i="27"/>
  <c r="J26" i="27"/>
  <c r="I26" i="27"/>
  <c r="H26" i="27"/>
  <c r="G26" i="27"/>
  <c r="F26" i="27"/>
  <c r="E26" i="27"/>
  <c r="K25" i="27"/>
  <c r="J25" i="27"/>
  <c r="I25" i="27"/>
  <c r="H25" i="27"/>
  <c r="G25" i="27"/>
  <c r="F25" i="27"/>
  <c r="E25" i="27"/>
  <c r="P21" i="38"/>
  <c r="O21" i="38"/>
  <c r="P19" i="38"/>
  <c r="O19" i="38"/>
  <c r="P16" i="38"/>
  <c r="O16" i="38"/>
  <c r="P17" i="38"/>
  <c r="O17" i="38"/>
  <c r="P11" i="38"/>
  <c r="P20" i="38"/>
  <c r="O20" i="38"/>
  <c r="P18" i="38"/>
  <c r="O18" i="38"/>
  <c r="P23" i="38"/>
  <c r="O23" i="38"/>
  <c r="P12" i="38"/>
  <c r="P24" i="38"/>
  <c r="O24" i="38"/>
  <c r="P14" i="38"/>
  <c r="O14" i="38"/>
  <c r="O15" i="38"/>
  <c r="P21" i="37"/>
  <c r="O21" i="37"/>
  <c r="O19" i="37"/>
  <c r="P16" i="37"/>
  <c r="P17" i="37"/>
  <c r="O17" i="37"/>
  <c r="P22" i="37"/>
  <c r="O11" i="37"/>
  <c r="P20" i="37"/>
  <c r="O20" i="37"/>
  <c r="P23" i="37"/>
  <c r="O23" i="37"/>
  <c r="O12" i="37"/>
  <c r="P24" i="37"/>
  <c r="O24" i="37"/>
  <c r="P13" i="37"/>
  <c r="O13" i="37"/>
  <c r="O14" i="37"/>
  <c r="O21" i="19"/>
  <c r="P19" i="19"/>
  <c r="O19" i="19"/>
  <c r="P16" i="19"/>
  <c r="O16" i="19"/>
  <c r="P17" i="19"/>
  <c r="O17" i="19"/>
  <c r="P22" i="19"/>
  <c r="O22" i="19"/>
  <c r="P20" i="19"/>
  <c r="O20" i="19"/>
  <c r="O18" i="19"/>
  <c r="P23" i="19"/>
  <c r="O23" i="19"/>
  <c r="P24" i="19"/>
  <c r="O24" i="19"/>
  <c r="P13" i="19"/>
  <c r="O13" i="19"/>
  <c r="O15" i="19"/>
  <c r="P21" i="17"/>
  <c r="O21" i="17"/>
  <c r="P19" i="17"/>
  <c r="P16" i="17"/>
  <c r="O16" i="17"/>
  <c r="P17" i="17"/>
  <c r="O17" i="17"/>
  <c r="P22" i="17"/>
  <c r="O22" i="17"/>
  <c r="P11" i="17"/>
  <c r="O20" i="17"/>
  <c r="O18" i="17"/>
  <c r="P23" i="17"/>
  <c r="O23" i="17"/>
  <c r="P24" i="17"/>
  <c r="O24" i="17"/>
  <c r="P13" i="17"/>
  <c r="O13" i="17"/>
  <c r="P14" i="17"/>
  <c r="O15" i="17"/>
  <c r="P21" i="16"/>
  <c r="O21" i="16"/>
  <c r="P19" i="16"/>
  <c r="O19" i="16"/>
  <c r="P16" i="16"/>
  <c r="O16" i="16"/>
  <c r="P17" i="16"/>
  <c r="O17" i="16"/>
  <c r="P20" i="16"/>
  <c r="O20" i="16"/>
  <c r="P23" i="16"/>
  <c r="O23" i="16"/>
  <c r="P24" i="16"/>
  <c r="O24" i="16"/>
  <c r="O13" i="16"/>
  <c r="P15" i="16"/>
  <c r="O15" i="16"/>
  <c r="O21" i="15"/>
  <c r="P19" i="15"/>
  <c r="O19" i="15"/>
  <c r="O16" i="15"/>
  <c r="P17" i="15"/>
  <c r="O17" i="15"/>
  <c r="P22" i="15"/>
  <c r="O22" i="15"/>
  <c r="O11" i="15"/>
  <c r="P20" i="15"/>
  <c r="O20" i="15"/>
  <c r="O18" i="15"/>
  <c r="P23" i="15"/>
  <c r="O23" i="15"/>
  <c r="O12" i="15"/>
  <c r="P24" i="15"/>
  <c r="O24" i="15"/>
  <c r="P13" i="15"/>
  <c r="O13" i="15"/>
  <c r="O14" i="15"/>
  <c r="O15" i="15"/>
  <c r="P21" i="14"/>
  <c r="O21" i="14"/>
  <c r="P19" i="14"/>
  <c r="O19" i="14"/>
  <c r="P16" i="14"/>
  <c r="O16" i="14"/>
  <c r="P17" i="14"/>
  <c r="O17" i="14"/>
  <c r="P20" i="14"/>
  <c r="O20" i="14"/>
  <c r="P18" i="14"/>
  <c r="P23" i="14"/>
  <c r="O23" i="14"/>
  <c r="P24" i="14"/>
  <c r="O24" i="14"/>
  <c r="O13" i="14"/>
  <c r="O15" i="14"/>
  <c r="P21" i="13"/>
  <c r="O21" i="13"/>
  <c r="O19" i="13"/>
  <c r="O16" i="13"/>
  <c r="P17" i="13"/>
  <c r="O17" i="13"/>
  <c r="O22" i="13"/>
  <c r="O11" i="13"/>
  <c r="P20" i="13"/>
  <c r="O20" i="13"/>
  <c r="P18" i="13"/>
  <c r="O18" i="13"/>
  <c r="P23" i="13"/>
  <c r="O23" i="13"/>
  <c r="O12" i="13"/>
  <c r="P24" i="13"/>
  <c r="O24" i="13"/>
  <c r="O13" i="13"/>
  <c r="O14" i="13"/>
  <c r="P15" i="13"/>
  <c r="O15" i="13"/>
  <c r="P19" i="12"/>
  <c r="O19" i="12"/>
  <c r="O20" i="12"/>
  <c r="O18" i="12"/>
  <c r="P23" i="12"/>
  <c r="O23" i="12"/>
  <c r="O12" i="12"/>
  <c r="P24" i="12"/>
  <c r="O24" i="12"/>
  <c r="O14" i="12"/>
  <c r="O15" i="12"/>
  <c r="P21" i="10"/>
  <c r="O21" i="10"/>
  <c r="P19" i="10"/>
  <c r="O19" i="10"/>
  <c r="P16" i="10"/>
  <c r="O16" i="10"/>
  <c r="P17" i="10"/>
  <c r="O17" i="10"/>
  <c r="O22" i="10"/>
  <c r="O18" i="10"/>
  <c r="P23" i="10"/>
  <c r="O23" i="10"/>
  <c r="P24" i="10"/>
  <c r="O24" i="10"/>
  <c r="O13" i="10"/>
  <c r="O15" i="10"/>
  <c r="O19" i="9"/>
  <c r="O17" i="9"/>
  <c r="P18" i="9"/>
  <c r="P23" i="9"/>
  <c r="P24" i="9"/>
  <c r="O24" i="9"/>
  <c r="P13" i="9"/>
  <c r="P22" i="27"/>
  <c r="P18" i="27"/>
  <c r="O18" i="27"/>
  <c r="O23" i="27"/>
  <c r="P24" i="27"/>
  <c r="O24" i="27"/>
  <c r="P13" i="27"/>
  <c r="L25" i="38" l="1"/>
  <c r="L25" i="37"/>
  <c r="L25" i="17"/>
  <c r="L25" i="14"/>
  <c r="L25" i="10"/>
  <c r="L26" i="15"/>
  <c r="L26" i="10"/>
  <c r="P20" i="12"/>
  <c r="O22" i="27"/>
  <c r="O14" i="9"/>
  <c r="O11" i="12"/>
  <c r="O14" i="27"/>
  <c r="O23" i="9"/>
  <c r="P15" i="9"/>
  <c r="P23" i="27"/>
  <c r="P15" i="12"/>
  <c r="P18" i="12"/>
  <c r="P16" i="9"/>
  <c r="P12" i="27"/>
  <c r="O16" i="9"/>
  <c r="O12" i="27"/>
  <c r="P17" i="9"/>
  <c r="P16" i="27"/>
  <c r="P16" i="12"/>
  <c r="O16" i="27"/>
  <c r="O16" i="12"/>
  <c r="P14" i="27"/>
  <c r="P14" i="9"/>
  <c r="P14" i="12"/>
  <c r="P13" i="12"/>
  <c r="O13" i="9"/>
  <c r="O13" i="27"/>
  <c r="O13" i="12"/>
  <c r="O21" i="12"/>
  <c r="P21" i="12"/>
  <c r="P15" i="27"/>
  <c r="O15" i="27"/>
  <c r="P21" i="27"/>
  <c r="O21" i="27"/>
  <c r="P11" i="27"/>
  <c r="P22" i="9"/>
  <c r="P11" i="12"/>
  <c r="O11" i="27"/>
  <c r="O22" i="9"/>
  <c r="P21" i="9"/>
  <c r="P22" i="12"/>
  <c r="P20" i="27"/>
  <c r="O22" i="12"/>
  <c r="P17" i="12"/>
  <c r="P20" i="9"/>
  <c r="P19" i="27"/>
  <c r="O17" i="12"/>
  <c r="O20" i="9"/>
  <c r="O19" i="27"/>
  <c r="O17" i="27"/>
  <c r="P17" i="27"/>
  <c r="P12" i="12"/>
  <c r="P12" i="9"/>
  <c r="O20" i="27"/>
  <c r="O21" i="9"/>
  <c r="O11" i="9"/>
  <c r="P11" i="9"/>
  <c r="L25" i="9"/>
  <c r="L26" i="27"/>
  <c r="L25" i="27"/>
  <c r="X12" i="13"/>
  <c r="X16" i="13"/>
  <c r="X20" i="13"/>
  <c r="X12" i="15"/>
  <c r="X16" i="15"/>
  <c r="X12" i="19"/>
  <c r="X16" i="19"/>
  <c r="X20" i="19"/>
  <c r="X12" i="37"/>
  <c r="X16" i="37"/>
  <c r="L26" i="13"/>
  <c r="L26" i="14"/>
  <c r="L26" i="16"/>
  <c r="L26" i="17"/>
  <c r="L26" i="19"/>
  <c r="L26" i="37"/>
  <c r="L26" i="38"/>
  <c r="L25" i="15"/>
  <c r="L25" i="16"/>
  <c r="X11" i="13"/>
  <c r="X13" i="13"/>
  <c r="X15" i="13"/>
  <c r="X17" i="13"/>
  <c r="X19" i="13"/>
  <c r="X11" i="15"/>
  <c r="X13" i="15"/>
  <c r="X15" i="15"/>
  <c r="X17" i="15"/>
  <c r="X19" i="15"/>
  <c r="X11" i="19"/>
  <c r="X13" i="19"/>
  <c r="X15" i="19"/>
  <c r="X17" i="19"/>
  <c r="X19" i="19"/>
  <c r="X11" i="37"/>
  <c r="X13" i="37"/>
  <c r="X15" i="37"/>
  <c r="X14" i="27"/>
  <c r="X18" i="27"/>
  <c r="X22" i="27"/>
  <c r="X15" i="9"/>
  <c r="X19" i="9"/>
  <c r="X11" i="12"/>
  <c r="X15" i="12"/>
  <c r="X19" i="12"/>
  <c r="X20" i="15"/>
  <c r="X11" i="16"/>
  <c r="X12" i="16"/>
  <c r="X13" i="16"/>
  <c r="X15" i="16"/>
  <c r="X16" i="16"/>
  <c r="X11" i="17"/>
  <c r="X12" i="17"/>
  <c r="X13" i="17"/>
  <c r="X15" i="17"/>
  <c r="X16" i="17"/>
  <c r="X17" i="17"/>
  <c r="X13" i="9"/>
  <c r="X17" i="9"/>
  <c r="X13" i="12"/>
  <c r="X17" i="12"/>
  <c r="X12" i="9"/>
  <c r="X16" i="9"/>
  <c r="X12" i="12"/>
  <c r="X16" i="12"/>
  <c r="X20" i="12"/>
  <c r="X17" i="37"/>
  <c r="X19" i="37"/>
  <c r="X20" i="37"/>
  <c r="X21" i="37"/>
  <c r="X20" i="9"/>
  <c r="X21" i="9"/>
  <c r="L26" i="9"/>
  <c r="L25" i="12"/>
  <c r="X21" i="12"/>
  <c r="L26" i="12"/>
  <c r="X11" i="38"/>
  <c r="X15" i="38"/>
  <c r="X19" i="38"/>
  <c r="X21" i="38"/>
  <c r="X12" i="38"/>
  <c r="X16" i="38"/>
  <c r="X23" i="38"/>
  <c r="X13" i="38"/>
  <c r="X17" i="38"/>
  <c r="X20" i="38"/>
  <c r="X24" i="38"/>
  <c r="X23" i="37"/>
  <c r="X21" i="19"/>
  <c r="X23" i="19"/>
  <c r="X24" i="19"/>
  <c r="X17" i="16"/>
  <c r="X19" i="16"/>
  <c r="X20" i="16"/>
  <c r="X21" i="16"/>
  <c r="X23" i="16"/>
  <c r="X21" i="15"/>
  <c r="X23" i="15"/>
  <c r="X24" i="15"/>
  <c r="X12" i="14"/>
  <c r="X16" i="14"/>
  <c r="X20" i="14"/>
  <c r="X24" i="14"/>
  <c r="X13" i="14"/>
  <c r="X17" i="14"/>
  <c r="X21" i="14"/>
  <c r="X11" i="14"/>
  <c r="X15" i="14"/>
  <c r="X19" i="14"/>
  <c r="X23" i="14"/>
  <c r="X21" i="13"/>
  <c r="X23" i="13"/>
  <c r="X24" i="13"/>
  <c r="X23" i="12"/>
  <c r="X24" i="12"/>
  <c r="X11" i="10"/>
  <c r="X12" i="10"/>
  <c r="X13" i="10"/>
  <c r="X15" i="10"/>
  <c r="X16" i="10"/>
  <c r="X17" i="10"/>
  <c r="X19" i="10"/>
  <c r="X20" i="10"/>
  <c r="X21" i="10"/>
  <c r="X23" i="10"/>
  <c r="X23" i="9"/>
  <c r="X24" i="9"/>
  <c r="X14" i="38"/>
  <c r="X18" i="38"/>
  <c r="X22" i="38"/>
  <c r="X14" i="37"/>
  <c r="X18" i="37"/>
  <c r="X22" i="37"/>
  <c r="X24" i="37"/>
  <c r="X14" i="19"/>
  <c r="X18" i="19"/>
  <c r="X22" i="19"/>
  <c r="X14" i="17"/>
  <c r="X18" i="17"/>
  <c r="X22" i="17"/>
  <c r="X19" i="17"/>
  <c r="X20" i="17"/>
  <c r="X21" i="17"/>
  <c r="X23" i="17"/>
  <c r="X24" i="17"/>
  <c r="X14" i="16"/>
  <c r="X18" i="16"/>
  <c r="X22" i="16"/>
  <c r="X24" i="16"/>
  <c r="X14" i="15"/>
  <c r="X18" i="15"/>
  <c r="X22" i="15"/>
  <c r="X14" i="14"/>
  <c r="X18" i="14"/>
  <c r="X22" i="14"/>
  <c r="X14" i="13"/>
  <c r="X18" i="13"/>
  <c r="X22" i="13"/>
  <c r="X14" i="12"/>
  <c r="X18" i="12"/>
  <c r="X22" i="12"/>
  <c r="X14" i="10"/>
  <c r="X18" i="10"/>
  <c r="X24" i="10"/>
  <c r="X22" i="10"/>
  <c r="X14" i="9"/>
  <c r="X18" i="9"/>
  <c r="X22" i="9"/>
  <c r="X11" i="9"/>
  <c r="X11" i="27"/>
  <c r="X12" i="27"/>
  <c r="X15" i="27"/>
  <c r="X17" i="27"/>
  <c r="X21" i="27"/>
  <c r="X24" i="27"/>
  <c r="X13" i="27"/>
  <c r="X16" i="27"/>
  <c r="X19" i="27"/>
  <c r="X20" i="27"/>
  <c r="X23" i="27"/>
  <c r="Q23" i="1" l="1"/>
  <c r="Q24" i="1"/>
  <c r="N9" i="38"/>
  <c r="X8" i="38"/>
  <c r="P8" i="38"/>
  <c r="X7" i="38"/>
  <c r="N9" i="37"/>
  <c r="X8" i="37"/>
  <c r="P8" i="37"/>
  <c r="X7" i="37"/>
  <c r="X8" i="19"/>
  <c r="X7" i="19"/>
  <c r="X8" i="17"/>
  <c r="X7" i="17"/>
  <c r="X8" i="16"/>
  <c r="X7" i="16"/>
  <c r="X8" i="15"/>
  <c r="X7" i="15"/>
  <c r="X8" i="14"/>
  <c r="X7" i="14"/>
  <c r="X8" i="13"/>
  <c r="X7" i="13"/>
  <c r="X8" i="12"/>
  <c r="X7" i="12"/>
  <c r="X8" i="10"/>
  <c r="X7" i="10"/>
  <c r="X8" i="27"/>
  <c r="X7" i="27"/>
  <c r="X8" i="1"/>
  <c r="G6" i="29" s="1"/>
  <c r="X7" i="1"/>
  <c r="H6" i="29" l="1"/>
  <c r="L22" i="1" l="1"/>
  <c r="L23" i="1"/>
  <c r="Q12" i="1"/>
  <c r="R12" i="1"/>
  <c r="S12" i="1"/>
  <c r="T12" i="1"/>
  <c r="U12" i="1"/>
  <c r="V12" i="1"/>
  <c r="W12" i="1"/>
  <c r="R23" i="1"/>
  <c r="S23" i="1"/>
  <c r="T23" i="1"/>
  <c r="U23" i="1"/>
  <c r="V23" i="1"/>
  <c r="W23" i="1"/>
  <c r="P12" i="1"/>
  <c r="P23" i="1"/>
  <c r="W24" i="1" l="1"/>
  <c r="U24" i="1"/>
  <c r="P24" i="1"/>
  <c r="T24" i="1"/>
  <c r="S24" i="1"/>
  <c r="V24" i="1"/>
  <c r="R24" i="1"/>
  <c r="X23" i="1"/>
  <c r="T11" i="1" l="1"/>
  <c r="F25" i="1" l="1"/>
  <c r="G25" i="1"/>
  <c r="H25" i="1"/>
  <c r="I25" i="1"/>
  <c r="J25" i="1"/>
  <c r="K25" i="1"/>
  <c r="E25" i="1"/>
  <c r="F30" i="1"/>
  <c r="G30" i="1"/>
  <c r="H30" i="1"/>
  <c r="I30" i="1"/>
  <c r="J30" i="1"/>
  <c r="K30" i="1"/>
  <c r="F31" i="1"/>
  <c r="G31" i="1"/>
  <c r="H31" i="1"/>
  <c r="I31" i="1"/>
  <c r="J31" i="1"/>
  <c r="K31" i="1"/>
  <c r="F32" i="1"/>
  <c r="G32" i="1"/>
  <c r="H32" i="1"/>
  <c r="I32" i="1"/>
  <c r="J32" i="1"/>
  <c r="K32" i="1"/>
  <c r="F33" i="1"/>
  <c r="G33" i="1"/>
  <c r="H33" i="1"/>
  <c r="I33" i="1"/>
  <c r="J33" i="1"/>
  <c r="K33" i="1"/>
  <c r="F34" i="1"/>
  <c r="G34" i="1"/>
  <c r="H34" i="1"/>
  <c r="I34" i="1"/>
  <c r="J34" i="1"/>
  <c r="K34" i="1"/>
  <c r="F35" i="1"/>
  <c r="G35" i="1"/>
  <c r="H35" i="1"/>
  <c r="I35" i="1"/>
  <c r="J35" i="1"/>
  <c r="K35" i="1"/>
  <c r="F36" i="1"/>
  <c r="G36" i="1"/>
  <c r="H36" i="1"/>
  <c r="I36" i="1"/>
  <c r="J36" i="1"/>
  <c r="K36" i="1"/>
  <c r="F37" i="1"/>
  <c r="G37" i="1"/>
  <c r="H37" i="1"/>
  <c r="I37" i="1"/>
  <c r="J37" i="1"/>
  <c r="K37" i="1"/>
  <c r="F38" i="1"/>
  <c r="G38" i="1"/>
  <c r="H38" i="1"/>
  <c r="I38" i="1"/>
  <c r="J38" i="1"/>
  <c r="K38" i="1"/>
  <c r="F39" i="1"/>
  <c r="G39" i="1"/>
  <c r="H39" i="1"/>
  <c r="I39" i="1"/>
  <c r="J39" i="1"/>
  <c r="K39" i="1"/>
  <c r="F40" i="1"/>
  <c r="G40" i="1"/>
  <c r="H40" i="1"/>
  <c r="I40" i="1"/>
  <c r="J40" i="1"/>
  <c r="K40" i="1"/>
  <c r="E40" i="1"/>
  <c r="E39" i="1"/>
  <c r="E38" i="1"/>
  <c r="E37" i="1"/>
  <c r="E36" i="1"/>
  <c r="E35" i="1"/>
  <c r="E34" i="1"/>
  <c r="E33" i="1"/>
  <c r="E32" i="1"/>
  <c r="E31" i="1"/>
  <c r="E30" i="1"/>
  <c r="L14" i="1"/>
  <c r="L24" i="1"/>
  <c r="L21" i="1"/>
  <c r="L16" i="1"/>
  <c r="L17" i="1"/>
  <c r="L18" i="1"/>
  <c r="L19" i="1"/>
  <c r="L20" i="1"/>
  <c r="P11" i="1"/>
  <c r="L13" i="1" l="1"/>
  <c r="X8" i="9" l="1"/>
  <c r="X7" i="9"/>
  <c r="N9" i="27" l="1"/>
  <c r="P8" i="27"/>
  <c r="N9" i="19"/>
  <c r="P8" i="19"/>
  <c r="N9" i="17"/>
  <c r="P8" i="17"/>
  <c r="N9" i="16"/>
  <c r="P8" i="16"/>
  <c r="N9" i="15"/>
  <c r="P8" i="15"/>
  <c r="N9" i="14"/>
  <c r="P8" i="14"/>
  <c r="N9" i="13"/>
  <c r="P8" i="13"/>
  <c r="N9" i="12"/>
  <c r="P8" i="12"/>
  <c r="N9" i="10"/>
  <c r="P8" i="10"/>
  <c r="N9" i="9"/>
  <c r="P8" i="9"/>
  <c r="N9" i="1" l="1"/>
  <c r="P8" i="1"/>
  <c r="W11" i="1"/>
  <c r="V11" i="1"/>
  <c r="U11" i="1"/>
  <c r="S11" i="1"/>
  <c r="R11" i="1"/>
  <c r="Q11" i="1"/>
  <c r="F26" i="1"/>
  <c r="G26" i="1"/>
  <c r="H26" i="1"/>
  <c r="I26" i="1"/>
  <c r="J26" i="1"/>
  <c r="K26" i="1"/>
  <c r="E26" i="1"/>
  <c r="L12" i="1"/>
  <c r="L15" i="1"/>
  <c r="L11" i="1"/>
  <c r="C7" i="29"/>
  <c r="C8" i="29"/>
  <c r="C6" i="29"/>
  <c r="T13" i="1" l="1"/>
  <c r="R13" i="1"/>
  <c r="Q13" i="1"/>
  <c r="U13" i="1"/>
  <c r="V13" i="1"/>
  <c r="S13" i="1"/>
  <c r="W13" i="1"/>
  <c r="P13" i="1"/>
  <c r="X11" i="1"/>
  <c r="L25" i="1"/>
  <c r="L26" i="1"/>
  <c r="Q14" i="1" l="1"/>
  <c r="U14" i="1"/>
  <c r="P14" i="1"/>
  <c r="S14" i="1"/>
  <c r="R14" i="1"/>
  <c r="V14" i="1"/>
  <c r="W14" i="1"/>
  <c r="T14" i="1"/>
  <c r="O8" i="1"/>
  <c r="O8" i="27"/>
  <c r="O8" i="9"/>
  <c r="O8" i="10"/>
  <c r="O8" i="12"/>
  <c r="O8" i="13"/>
  <c r="O7" i="27"/>
  <c r="O6" i="1"/>
  <c r="O6" i="27"/>
  <c r="O6" i="9"/>
  <c r="O6" i="10"/>
  <c r="O6" i="12"/>
  <c r="O6" i="13"/>
  <c r="O6" i="19"/>
  <c r="O5" i="1"/>
  <c r="O5" i="27"/>
  <c r="O5" i="9"/>
  <c r="O5" i="10"/>
  <c r="O5" i="12"/>
  <c r="O5" i="13"/>
  <c r="O5" i="15"/>
  <c r="O5" i="16"/>
  <c r="O5" i="17"/>
  <c r="O5" i="38"/>
  <c r="O7" i="1"/>
  <c r="X13" i="1"/>
  <c r="X12" i="1"/>
  <c r="O5" i="37" l="1"/>
  <c r="O6" i="14"/>
  <c r="O8" i="17"/>
  <c r="O6" i="38"/>
  <c r="O6" i="16"/>
  <c r="O8" i="15"/>
  <c r="O8" i="37"/>
  <c r="O6" i="17"/>
  <c r="O8" i="19"/>
  <c r="O8" i="14"/>
  <c r="O5" i="19"/>
  <c r="O5" i="14"/>
  <c r="O6" i="37"/>
  <c r="O6" i="15"/>
  <c r="O8" i="38"/>
  <c r="O8" i="16"/>
  <c r="R15" i="1"/>
  <c r="V15" i="1"/>
  <c r="T15" i="1"/>
  <c r="P15" i="1"/>
  <c r="S15" i="1"/>
  <c r="W15" i="1"/>
  <c r="Q15" i="1"/>
  <c r="U15" i="1"/>
  <c r="X14" i="1"/>
  <c r="S16" i="1" l="1"/>
  <c r="W16" i="1"/>
  <c r="P16" i="1"/>
  <c r="U16" i="1"/>
  <c r="T16" i="1"/>
  <c r="Q16" i="1"/>
  <c r="R16" i="1"/>
  <c r="V16" i="1"/>
  <c r="X15" i="1"/>
  <c r="T17" i="1" l="1"/>
  <c r="V17" i="1"/>
  <c r="S17" i="1"/>
  <c r="P17" i="1"/>
  <c r="Q17" i="1"/>
  <c r="U17" i="1"/>
  <c r="R17" i="1"/>
  <c r="W17" i="1"/>
  <c r="X16" i="1"/>
  <c r="Q18" i="1" l="1"/>
  <c r="U18" i="1"/>
  <c r="P18" i="1"/>
  <c r="S18" i="1"/>
  <c r="R18" i="1"/>
  <c r="V18" i="1"/>
  <c r="W18" i="1"/>
  <c r="T18" i="1"/>
  <c r="X17" i="1"/>
  <c r="R19" i="1" l="1"/>
  <c r="V19" i="1"/>
  <c r="P19" i="1"/>
  <c r="T19" i="1"/>
  <c r="Q19" i="1"/>
  <c r="S19" i="1"/>
  <c r="W19" i="1"/>
  <c r="U19" i="1"/>
  <c r="X18" i="1"/>
  <c r="S20" i="1" l="1"/>
  <c r="W20" i="1"/>
  <c r="P20" i="1"/>
  <c r="U20" i="1"/>
  <c r="R20" i="1"/>
  <c r="T20" i="1"/>
  <c r="Q20" i="1"/>
  <c r="V20" i="1"/>
  <c r="X19" i="1"/>
  <c r="T21" i="1" l="1"/>
  <c r="V21" i="1"/>
  <c r="W21" i="1"/>
  <c r="Q21" i="1"/>
  <c r="U21" i="1"/>
  <c r="R21" i="1"/>
  <c r="S21" i="1"/>
  <c r="P21" i="1"/>
  <c r="X20" i="1"/>
  <c r="Q22" i="1" l="1"/>
  <c r="U22" i="1"/>
  <c r="W22" i="1"/>
  <c r="P22" i="1"/>
  <c r="R22" i="1"/>
  <c r="V22" i="1"/>
  <c r="S22" i="1"/>
  <c r="T22" i="1"/>
  <c r="X21" i="1"/>
  <c r="X22" i="1" l="1"/>
  <c r="X24" i="1"/>
  <c r="O18" i="1"/>
  <c r="O17" i="1"/>
  <c r="O24" i="1"/>
  <c r="O16" i="1"/>
  <c r="O23" i="1"/>
  <c r="O15" i="1"/>
  <c r="O22" i="1"/>
  <c r="O14" i="1"/>
  <c r="O21" i="1"/>
  <c r="O13" i="1"/>
  <c r="O20" i="1"/>
  <c r="O12" i="1"/>
  <c r="O19" i="1"/>
  <c r="O11" i="1"/>
</calcChain>
</file>

<file path=xl/sharedStrings.xml><?xml version="1.0" encoding="utf-8"?>
<sst xmlns="http://schemas.openxmlformats.org/spreadsheetml/2006/main" count="705" uniqueCount="88">
  <si>
    <t>Number</t>
  </si>
  <si>
    <t>Player</t>
  </si>
  <si>
    <t>Inning</t>
  </si>
  <si>
    <t>P</t>
  </si>
  <si>
    <t>C</t>
  </si>
  <si>
    <t>SS</t>
  </si>
  <si>
    <t>RF</t>
  </si>
  <si>
    <t>LF</t>
  </si>
  <si>
    <t>Opposition:</t>
  </si>
  <si>
    <t>Date:</t>
  </si>
  <si>
    <t xml:space="preserve">Game: </t>
  </si>
  <si>
    <t>Home</t>
  </si>
  <si>
    <t>Inning Sits</t>
  </si>
  <si>
    <t>Sit per Game</t>
  </si>
  <si>
    <t>Batter</t>
  </si>
  <si>
    <t>Game</t>
  </si>
  <si>
    <t>Opponent</t>
  </si>
  <si>
    <t>Date</t>
  </si>
  <si>
    <t>Location</t>
  </si>
  <si>
    <t>Time</t>
  </si>
  <si>
    <t>Time:</t>
  </si>
  <si>
    <t>Position Assignment</t>
  </si>
  <si>
    <t>Rov</t>
  </si>
  <si>
    <t>RCF</t>
  </si>
  <si>
    <t>LCF</t>
  </si>
  <si>
    <t>Postion</t>
  </si>
  <si>
    <t>RR</t>
  </si>
  <si>
    <t>Score</t>
  </si>
  <si>
    <t>Step 1</t>
  </si>
  <si>
    <t>Step 2</t>
  </si>
  <si>
    <t>Step 3</t>
  </si>
  <si>
    <t>Step 4</t>
  </si>
  <si>
    <t xml:space="preserve">to see which positions need adjustment in table.  </t>
  </si>
  <si>
    <t>Step 5</t>
  </si>
  <si>
    <t xml:space="preserve">Highlight the game information table down to the last active player.  Print this by using the "print selection" option on print page. </t>
  </si>
  <si>
    <t>Names for Subs can be over written on this page</t>
  </si>
  <si>
    <t>Instructions</t>
  </si>
  <si>
    <t>Fill out known information on Game Schedule &amp; Roster Tab</t>
  </si>
  <si>
    <t>Instructions:</t>
  </si>
  <si>
    <t>Fill in this page FIRST</t>
  </si>
  <si>
    <t>In Batter column, assign a number for each player and Sub that represents their position in the batting order, 1 through 15</t>
  </si>
  <si>
    <t>In the innings columns, assign each players fielding position for each inning, positions are P, C, 1, 2, 3, SS, Rov, RF, RCF, LCF, LF, Sit</t>
  </si>
  <si>
    <t>If all positions are filled for each inning, the Position Assignment cells will change from ERROR to OK.  If not scroll down</t>
  </si>
  <si>
    <t xml:space="preserve"> </t>
  </si>
  <si>
    <t>Sits</t>
  </si>
  <si>
    <t>Home/Visitor:</t>
  </si>
  <si>
    <t>Home/Visitor</t>
  </si>
  <si>
    <t>SIT</t>
  </si>
  <si>
    <t>ROV</t>
  </si>
  <si>
    <t>Seed 4 vs Seed 5</t>
  </si>
  <si>
    <t>Seed 3 vs Seed 6</t>
  </si>
  <si>
    <t>Seed 1 vs Seed 4 / 5</t>
  </si>
  <si>
    <t>Seed 2 vs Seed 3 / 6</t>
  </si>
  <si>
    <t>Seed 1/4/5 vs Seed 2/3/6</t>
  </si>
  <si>
    <t xml:space="preserve">Home </t>
  </si>
  <si>
    <t>Visitor</t>
  </si>
  <si>
    <t>Vistior</t>
  </si>
  <si>
    <t>To PRINT Lineup and positions, Highlight this section, go to print menu, select "print selection" under print settings</t>
  </si>
  <si>
    <t>Vistor</t>
  </si>
  <si>
    <t>Us</t>
  </si>
  <si>
    <t>Them</t>
  </si>
  <si>
    <t>W / L</t>
  </si>
  <si>
    <t>Derek Jeter</t>
  </si>
  <si>
    <t>Babe Ruth</t>
  </si>
  <si>
    <t>Albert Pujols</t>
  </si>
  <si>
    <t>Stan Musial</t>
  </si>
  <si>
    <t>Ted Williams</t>
  </si>
  <si>
    <t>Pete Rose</t>
  </si>
  <si>
    <t>Whitey Ford</t>
  </si>
  <si>
    <t>Willie Mays</t>
  </si>
  <si>
    <t>Ozzie Smith</t>
  </si>
  <si>
    <t>Adrian Beltre</t>
  </si>
  <si>
    <t>Hank Aaron</t>
  </si>
  <si>
    <t>Bye</t>
  </si>
  <si>
    <t>Yankees</t>
  </si>
  <si>
    <t>Dodgers</t>
  </si>
  <si>
    <t>Cardinals</t>
  </si>
  <si>
    <t>Rangers</t>
  </si>
  <si>
    <t>Mets</t>
  </si>
  <si>
    <t>Cubs</t>
  </si>
  <si>
    <t>Red Sox</t>
  </si>
  <si>
    <t>Bruce Bochy</t>
  </si>
  <si>
    <t>214-867-5309</t>
  </si>
  <si>
    <t>Roberto Clemente</t>
  </si>
  <si>
    <t>Opponent:</t>
  </si>
  <si>
    <t>Manager Cell #:</t>
  </si>
  <si>
    <t>Manager name:</t>
  </si>
  <si>
    <t>Team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</si>
</sst>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d\,\ mmmm\ dd\,\ yyyy"/>
    <numFmt numFmtId="165" formatCode="ddd\,\ mmmm\ dd\,\ yyyy"/>
    <numFmt numFmtId="166" formatCode="ddd\ mm/dd/yy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color rgb="FFFFFF00"/>
      <name val="Arial"/>
      <family val="2"/>
    </font>
    <font>
      <sz val="10"/>
      <color rgb="FFFFFF00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8" fontId="7" fillId="0" borderId="0" xfId="0" applyNumberFormat="1" applyFont="1" applyAlignment="1">
      <alignment horizontal="center"/>
    </xf>
    <xf numFmtId="18" fontId="0" fillId="0" borderId="0" xfId="0" applyNumberFormat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0" xfId="0" applyFont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6" fontId="0" fillId="5" borderId="1" xfId="0" applyNumberFormat="1" applyFill="1" applyBorder="1" applyAlignment="1">
      <alignment horizontal="center" vertical="center"/>
    </xf>
    <xf numFmtId="18" fontId="0" fillId="5" borderId="1" xfId="0" applyNumberForma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0" xfId="0" applyFont="1" applyFill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8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5" fontId="4" fillId="0" borderId="0" xfId="0" applyNumberFormat="1" applyFont="1" applyAlignment="1" applyProtection="1">
      <alignment horizontal="right" vertical="center"/>
      <protection locked="0"/>
    </xf>
    <xf numFmtId="18" fontId="4" fillId="0" borderId="0" xfId="0" applyNumberFormat="1" applyFont="1" applyAlignment="1" applyProtection="1">
      <alignment horizontal="right" vertical="center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quotePrefix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165" fontId="4" fillId="0" borderId="0" xfId="0" applyNumberFormat="1" applyFont="1" applyAlignment="1" applyProtection="1">
      <alignment horizontal="right"/>
      <protection locked="0"/>
    </xf>
    <xf numFmtId="18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49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9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16" fillId="0" borderId="1" xfId="1" applyFont="1" applyBorder="1" applyAlignment="1">
      <alignment horizontal="center"/>
    </xf>
    <xf numFmtId="0" fontId="16" fillId="0" borderId="1" xfId="1" applyFont="1" applyBorder="1"/>
    <xf numFmtId="0" fontId="16" fillId="0" borderId="6" xfId="1" applyFont="1" applyBorder="1" applyAlignment="1">
      <alignment horizontal="center"/>
    </xf>
    <xf numFmtId="0" fontId="16" fillId="0" borderId="9" xfId="1" applyFont="1" applyBorder="1"/>
    <xf numFmtId="0" fontId="16" fillId="0" borderId="10" xfId="1" applyFont="1" applyBorder="1"/>
    <xf numFmtId="0" fontId="16" fillId="0" borderId="0" xfId="1" applyFont="1"/>
    <xf numFmtId="0" fontId="16" fillId="0" borderId="5" xfId="1" applyFont="1" applyBorder="1"/>
    <xf numFmtId="0" fontId="16" fillId="0" borderId="7" xfId="1" applyFont="1" applyBorder="1"/>
    <xf numFmtId="0" fontId="16" fillId="0" borderId="8" xfId="1" applyFont="1" applyBorder="1"/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6" fillId="0" borderId="11" xfId="1" applyFont="1" applyBorder="1"/>
    <xf numFmtId="0" fontId="16" fillId="0" borderId="2" xfId="1" applyFont="1" applyBorder="1"/>
    <xf numFmtId="0" fontId="16" fillId="0" borderId="4" xfId="1" applyFont="1" applyBorder="1"/>
    <xf numFmtId="0" fontId="16" fillId="0" borderId="1" xfId="1" applyFont="1" applyBorder="1"/>
  </cellXfs>
  <cellStyles count="2">
    <cellStyle name="Normal" xfId="0" builtinId="0"/>
    <cellStyle name="Normal 2" xfId="1" xr:uid="{631D3680-2A11-4D71-B30E-2E1E8FED441D}"/>
  </cellStyles>
  <dxfs count="14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C00000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FFFF00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workbookViewId="0">
      <selection activeCell="L6" sqref="L6"/>
    </sheetView>
  </sheetViews>
  <sheetFormatPr defaultRowHeight="12.75" x14ac:dyDescent="0.2"/>
  <cols>
    <col min="1" max="1" width="13.140625" bestFit="1" customWidth="1"/>
    <col min="2" max="2" width="12.5703125" bestFit="1" customWidth="1"/>
    <col min="3" max="3" width="12.5703125" style="4" customWidth="1"/>
    <col min="4" max="4" width="28.7109375" customWidth="1"/>
    <col min="5" max="5" width="14.42578125" bestFit="1" customWidth="1"/>
    <col min="6" max="6" width="14" bestFit="1" customWidth="1"/>
    <col min="7" max="7" width="9.85546875" bestFit="1" customWidth="1"/>
    <col min="8" max="8" width="10" bestFit="1" customWidth="1"/>
    <col min="9" max="9" width="10" customWidth="1"/>
    <col min="10" max="11" width="3" customWidth="1"/>
    <col min="13" max="13" width="19.85546875" bestFit="1" customWidth="1"/>
  </cols>
  <sheetData>
    <row r="1" spans="1:15" ht="26.25" x14ac:dyDescent="0.4">
      <c r="D1" s="90" t="s">
        <v>39</v>
      </c>
      <c r="E1" s="90"/>
      <c r="F1" s="90"/>
      <c r="G1" s="90"/>
      <c r="H1" s="90"/>
      <c r="I1" s="12"/>
    </row>
    <row r="3" spans="1:15" ht="20.25" x14ac:dyDescent="0.3">
      <c r="A3" s="25" t="s">
        <v>77</v>
      </c>
      <c r="B3" s="25"/>
      <c r="C3" s="25"/>
      <c r="D3" s="25" t="s">
        <v>81</v>
      </c>
      <c r="E3" s="25"/>
      <c r="F3" s="25" t="s">
        <v>82</v>
      </c>
      <c r="G3" s="25"/>
      <c r="H3" s="25"/>
      <c r="I3" s="25"/>
    </row>
    <row r="4" spans="1:15" ht="20.25" x14ac:dyDescent="0.3">
      <c r="A4" s="2"/>
      <c r="B4" s="2"/>
      <c r="C4" s="3"/>
      <c r="D4" s="2"/>
      <c r="E4" s="2"/>
      <c r="F4" s="2"/>
      <c r="G4" s="91" t="s">
        <v>27</v>
      </c>
      <c r="H4" s="91"/>
      <c r="I4" s="91"/>
      <c r="O4" s="1"/>
    </row>
    <row r="5" spans="1:15" ht="15.75" x14ac:dyDescent="0.25">
      <c r="A5" s="6" t="s">
        <v>15</v>
      </c>
      <c r="B5" s="6" t="s">
        <v>17</v>
      </c>
      <c r="C5" s="8" t="s">
        <v>19</v>
      </c>
      <c r="D5" s="6" t="s">
        <v>16</v>
      </c>
      <c r="E5" s="6" t="s">
        <v>46</v>
      </c>
      <c r="F5" s="6" t="s">
        <v>18</v>
      </c>
      <c r="G5" s="6" t="s">
        <v>59</v>
      </c>
      <c r="H5" s="6" t="s">
        <v>60</v>
      </c>
      <c r="I5" s="6" t="s">
        <v>61</v>
      </c>
      <c r="L5" s="6" t="s">
        <v>0</v>
      </c>
      <c r="M5" s="6" t="s">
        <v>1</v>
      </c>
      <c r="O5" s="18"/>
    </row>
    <row r="6" spans="1:15" ht="22.5" customHeight="1" x14ac:dyDescent="0.2">
      <c r="A6" s="7">
        <v>1</v>
      </c>
      <c r="B6" s="21">
        <v>45012</v>
      </c>
      <c r="C6" s="22">
        <f t="shared" ref="C6:C8" si="0">TIME(18,0,0)</f>
        <v>0.75</v>
      </c>
      <c r="D6" s="19" t="s">
        <v>74</v>
      </c>
      <c r="E6" s="19" t="s">
        <v>54</v>
      </c>
      <c r="F6" s="11" t="s">
        <v>26</v>
      </c>
      <c r="G6" s="13" t="str">
        <f>'G1'!$X$8</f>
        <v xml:space="preserve"> </v>
      </c>
      <c r="H6" s="13" t="str">
        <f>'G1'!$X$7</f>
        <v xml:space="preserve"> </v>
      </c>
      <c r="I6" s="14"/>
      <c r="K6" s="5">
        <v>1</v>
      </c>
      <c r="L6" s="24">
        <v>44</v>
      </c>
      <c r="M6" s="20" t="s">
        <v>72</v>
      </c>
      <c r="N6" s="1"/>
    </row>
    <row r="7" spans="1:15" ht="22.5" customHeight="1" x14ac:dyDescent="0.2">
      <c r="A7" s="7">
        <v>2</v>
      </c>
      <c r="B7" s="21">
        <v>45019</v>
      </c>
      <c r="C7" s="22">
        <f t="shared" si="0"/>
        <v>0.75</v>
      </c>
      <c r="D7" s="19" t="s">
        <v>75</v>
      </c>
      <c r="E7" s="19" t="s">
        <v>11</v>
      </c>
      <c r="F7" s="11" t="s">
        <v>26</v>
      </c>
      <c r="G7" s="13" t="str">
        <f>'G2'!$X$8</f>
        <v xml:space="preserve"> </v>
      </c>
      <c r="H7" s="13" t="str">
        <f>'G2'!$X$7</f>
        <v xml:space="preserve"> </v>
      </c>
      <c r="I7" s="14"/>
      <c r="K7" s="5">
        <v>2</v>
      </c>
      <c r="L7" s="24">
        <v>1</v>
      </c>
      <c r="M7" s="20" t="s">
        <v>70</v>
      </c>
      <c r="N7" s="1"/>
    </row>
    <row r="8" spans="1:15" ht="22.5" customHeight="1" x14ac:dyDescent="0.2">
      <c r="A8" s="7">
        <v>3</v>
      </c>
      <c r="B8" s="21">
        <v>45026</v>
      </c>
      <c r="C8" s="22">
        <f t="shared" si="0"/>
        <v>0.75</v>
      </c>
      <c r="D8" s="19" t="s">
        <v>76</v>
      </c>
      <c r="E8" s="19" t="s">
        <v>11</v>
      </c>
      <c r="F8" s="11" t="s">
        <v>26</v>
      </c>
      <c r="G8" s="13" t="str">
        <f>'G3'!$X$8</f>
        <v xml:space="preserve"> </v>
      </c>
      <c r="H8" s="13" t="str">
        <f>'G3'!X7</f>
        <v xml:space="preserve"> </v>
      </c>
      <c r="I8" s="14"/>
      <c r="K8" s="5">
        <v>3</v>
      </c>
      <c r="L8" s="24">
        <v>2</v>
      </c>
      <c r="M8" s="20" t="s">
        <v>62</v>
      </c>
    </row>
    <row r="9" spans="1:15" ht="22.5" customHeight="1" x14ac:dyDescent="0.2">
      <c r="A9" s="7">
        <v>4</v>
      </c>
      <c r="B9" s="21">
        <v>45033</v>
      </c>
      <c r="C9" s="22">
        <v>0.75</v>
      </c>
      <c r="D9" s="19" t="s">
        <v>77</v>
      </c>
      <c r="E9" s="19" t="s">
        <v>55</v>
      </c>
      <c r="F9" s="11" t="s">
        <v>26</v>
      </c>
      <c r="G9" s="13" t="str">
        <f>'G4'!$X$8</f>
        <v xml:space="preserve"> </v>
      </c>
      <c r="H9" s="13" t="str">
        <f>'G4'!$X$7</f>
        <v xml:space="preserve"> </v>
      </c>
      <c r="I9" s="14"/>
      <c r="K9" s="5">
        <v>4</v>
      </c>
      <c r="L9" s="24">
        <v>3</v>
      </c>
      <c r="M9" s="20" t="s">
        <v>63</v>
      </c>
      <c r="N9" s="1"/>
    </row>
    <row r="10" spans="1:15" ht="22.5" customHeight="1" x14ac:dyDescent="0.2">
      <c r="A10" s="7">
        <v>5</v>
      </c>
      <c r="B10" s="21">
        <v>45040</v>
      </c>
      <c r="C10" s="22">
        <v>0.75</v>
      </c>
      <c r="D10" s="19" t="s">
        <v>78</v>
      </c>
      <c r="E10" s="19" t="s">
        <v>58</v>
      </c>
      <c r="F10" s="11" t="s">
        <v>26</v>
      </c>
      <c r="G10" s="13" t="str">
        <f>'G5'!$X$8</f>
        <v xml:space="preserve"> </v>
      </c>
      <c r="H10" s="13" t="str">
        <f>'G4'!$X$7</f>
        <v xml:space="preserve"> </v>
      </c>
      <c r="I10" s="14"/>
      <c r="K10" s="5">
        <v>5</v>
      </c>
      <c r="L10" s="24">
        <v>29</v>
      </c>
      <c r="M10" s="20" t="s">
        <v>71</v>
      </c>
    </row>
    <row r="11" spans="1:15" ht="22.5" customHeight="1" x14ac:dyDescent="0.2">
      <c r="A11" s="7">
        <v>6</v>
      </c>
      <c r="B11" s="21">
        <v>45047</v>
      </c>
      <c r="C11" s="22">
        <v>0.75</v>
      </c>
      <c r="D11" s="19" t="s">
        <v>79</v>
      </c>
      <c r="E11" s="19" t="s">
        <v>55</v>
      </c>
      <c r="F11" s="15" t="s">
        <v>26</v>
      </c>
      <c r="G11" s="13" t="str">
        <f>'G6'!$X$8</f>
        <v xml:space="preserve"> </v>
      </c>
      <c r="H11" s="13" t="str">
        <f>'G4'!$X$7</f>
        <v xml:space="preserve"> </v>
      </c>
      <c r="I11" s="16"/>
      <c r="K11" s="5">
        <v>6</v>
      </c>
      <c r="L11" s="24">
        <v>5</v>
      </c>
      <c r="M11" s="20" t="s">
        <v>64</v>
      </c>
      <c r="N11" s="1"/>
    </row>
    <row r="12" spans="1:15" ht="22.5" customHeight="1" x14ac:dyDescent="0.2">
      <c r="A12" s="7">
        <v>7</v>
      </c>
      <c r="B12" s="21">
        <v>45054</v>
      </c>
      <c r="C12" s="22">
        <v>0.75</v>
      </c>
      <c r="D12" s="19" t="s">
        <v>80</v>
      </c>
      <c r="E12" s="19" t="s">
        <v>56</v>
      </c>
      <c r="F12" s="15" t="s">
        <v>26</v>
      </c>
      <c r="G12" s="13" t="str">
        <f>'G7'!$X$8</f>
        <v xml:space="preserve"> </v>
      </c>
      <c r="H12" s="13" t="str">
        <f>'G4'!$X$7</f>
        <v xml:space="preserve"> </v>
      </c>
      <c r="I12" s="16"/>
      <c r="K12" s="5">
        <v>7</v>
      </c>
      <c r="L12" s="24">
        <v>6</v>
      </c>
      <c r="M12" s="20" t="s">
        <v>65</v>
      </c>
      <c r="N12" s="1"/>
    </row>
    <row r="13" spans="1:15" ht="22.5" customHeight="1" x14ac:dyDescent="0.2">
      <c r="A13" s="7">
        <v>8</v>
      </c>
      <c r="B13" s="21">
        <v>45061</v>
      </c>
      <c r="C13" s="22">
        <v>0.75</v>
      </c>
      <c r="D13" s="19" t="s">
        <v>73</v>
      </c>
      <c r="E13" s="19"/>
      <c r="F13" s="15" t="s">
        <v>26</v>
      </c>
      <c r="G13" s="13" t="str">
        <f>'G8'!$X$8</f>
        <v xml:space="preserve"> </v>
      </c>
      <c r="H13" s="13" t="str">
        <f>'G4'!$X$7</f>
        <v xml:space="preserve"> </v>
      </c>
      <c r="I13" s="16"/>
      <c r="K13" s="5">
        <v>8</v>
      </c>
      <c r="L13" s="24">
        <v>9</v>
      </c>
      <c r="M13" s="20" t="s">
        <v>66</v>
      </c>
      <c r="N13" s="1"/>
    </row>
    <row r="14" spans="1:15" ht="22.5" customHeight="1" x14ac:dyDescent="0.2">
      <c r="A14" s="7">
        <v>9</v>
      </c>
      <c r="B14" s="21">
        <v>45068</v>
      </c>
      <c r="C14" s="22">
        <v>0.75</v>
      </c>
      <c r="D14" s="19" t="s">
        <v>49</v>
      </c>
      <c r="E14" s="19"/>
      <c r="F14" s="15" t="s">
        <v>26</v>
      </c>
      <c r="G14" s="13" t="str">
        <f>'G9'!$X$8</f>
        <v xml:space="preserve"> </v>
      </c>
      <c r="H14" s="13" t="str">
        <f>'G4'!$X$7</f>
        <v xml:space="preserve"> </v>
      </c>
      <c r="I14" s="9"/>
      <c r="K14" s="5">
        <v>9</v>
      </c>
      <c r="L14" s="24">
        <v>13</v>
      </c>
      <c r="M14" s="20" t="s">
        <v>83</v>
      </c>
      <c r="N14" s="1"/>
    </row>
    <row r="15" spans="1:15" ht="22.5" customHeight="1" x14ac:dyDescent="0.2">
      <c r="A15" s="7">
        <v>10</v>
      </c>
      <c r="B15" s="21">
        <v>45075</v>
      </c>
      <c r="C15" s="22">
        <v>0.75</v>
      </c>
      <c r="D15" s="19" t="s">
        <v>50</v>
      </c>
      <c r="E15" s="19"/>
      <c r="F15" s="15" t="s">
        <v>26</v>
      </c>
      <c r="G15" s="13" t="str">
        <f>'G10'!$X$8</f>
        <v xml:space="preserve"> </v>
      </c>
      <c r="H15" s="13" t="str">
        <f>'G4'!$X$7</f>
        <v xml:space="preserve"> </v>
      </c>
      <c r="I15" s="16"/>
      <c r="K15" s="5">
        <v>10</v>
      </c>
      <c r="L15" s="24">
        <v>14</v>
      </c>
      <c r="M15" s="20" t="s">
        <v>67</v>
      </c>
      <c r="N15" s="1"/>
    </row>
    <row r="16" spans="1:15" ht="22.5" customHeight="1" x14ac:dyDescent="0.2">
      <c r="A16" s="7">
        <v>11</v>
      </c>
      <c r="B16" s="21">
        <v>45082</v>
      </c>
      <c r="C16" s="22">
        <v>0.75</v>
      </c>
      <c r="D16" s="19" t="s">
        <v>51</v>
      </c>
      <c r="E16" s="19"/>
      <c r="F16" s="15" t="s">
        <v>26</v>
      </c>
      <c r="G16" s="13" t="str">
        <f>'G11'!$X$8</f>
        <v xml:space="preserve"> </v>
      </c>
      <c r="H16" s="13" t="str">
        <f>'G4'!$X$7</f>
        <v xml:space="preserve"> </v>
      </c>
      <c r="I16" s="16"/>
      <c r="K16" s="5">
        <v>11</v>
      </c>
      <c r="L16" s="24">
        <v>16</v>
      </c>
      <c r="M16" s="20" t="s">
        <v>68</v>
      </c>
    </row>
    <row r="17" spans="1:15" ht="22.5" customHeight="1" x14ac:dyDescent="0.2">
      <c r="A17" s="7">
        <v>12</v>
      </c>
      <c r="B17" s="21">
        <v>45089</v>
      </c>
      <c r="C17" s="22">
        <v>0.75</v>
      </c>
      <c r="D17" s="19" t="s">
        <v>52</v>
      </c>
      <c r="E17" s="23"/>
      <c r="F17" s="15" t="s">
        <v>26</v>
      </c>
      <c r="G17" s="13" t="str">
        <f>'G12'!$X$8</f>
        <v xml:space="preserve"> </v>
      </c>
      <c r="H17" s="13" t="str">
        <f>'G4'!$X$7</f>
        <v xml:space="preserve"> </v>
      </c>
      <c r="I17" s="9"/>
      <c r="K17" s="5">
        <v>12</v>
      </c>
      <c r="L17" s="24">
        <v>24</v>
      </c>
      <c r="M17" s="20" t="s">
        <v>69</v>
      </c>
    </row>
    <row r="18" spans="1:15" ht="22.5" customHeight="1" x14ac:dyDescent="0.2">
      <c r="A18" s="7">
        <v>13</v>
      </c>
      <c r="B18" s="21">
        <v>45096</v>
      </c>
      <c r="C18" s="22">
        <v>0.5</v>
      </c>
      <c r="D18" s="19" t="s">
        <v>53</v>
      </c>
      <c r="E18" s="19"/>
      <c r="F18" s="11" t="s">
        <v>26</v>
      </c>
      <c r="G18" s="13" t="str">
        <f>'G13'!$X$8</f>
        <v xml:space="preserve"> </v>
      </c>
      <c r="H18" s="13" t="str">
        <f>'G4'!$X$7</f>
        <v xml:space="preserve"> </v>
      </c>
      <c r="I18" s="14"/>
      <c r="K18" s="5">
        <v>13</v>
      </c>
      <c r="L18" s="24"/>
      <c r="M18" s="20"/>
    </row>
    <row r="19" spans="1:15" ht="22.5" customHeight="1" x14ac:dyDescent="0.2">
      <c r="K19" s="5">
        <v>14</v>
      </c>
      <c r="L19" s="24"/>
      <c r="M19" s="20"/>
      <c r="N19" s="17"/>
    </row>
    <row r="20" spans="1:15" x14ac:dyDescent="0.2">
      <c r="M20" s="5"/>
      <c r="N20" s="1"/>
      <c r="O20" s="5"/>
    </row>
    <row r="21" spans="1:15" ht="15" x14ac:dyDescent="0.2">
      <c r="J21" s="10"/>
    </row>
    <row r="22" spans="1:15" ht="15" x14ac:dyDescent="0.2">
      <c r="J22" s="10"/>
      <c r="K22" s="10"/>
    </row>
    <row r="23" spans="1:15" ht="15" x14ac:dyDescent="0.2">
      <c r="K23" s="10"/>
    </row>
  </sheetData>
  <sortState xmlns:xlrd2="http://schemas.microsoft.com/office/spreadsheetml/2017/richdata2" ref="L6:P17">
    <sortCondition ref="L6:L17"/>
  </sortState>
  <mergeCells count="2">
    <mergeCell ref="D1:H1"/>
    <mergeCell ref="G4:I4"/>
  </mergeCells>
  <phoneticPr fontId="0" type="noConversion"/>
  <pageMargins left="0.75" right="0.75" top="1" bottom="1" header="0.5" footer="0.5"/>
  <pageSetup scale="96" orientation="landscape" horizontalDpi="4294967293" verticalDpi="4294967293" r:id="rId1"/>
  <headerFooter alignWithMargins="0">
    <oddFooter>&amp;L&amp;"Arial,Regular"&amp;8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9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45068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Seed 4 vs Seed 5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9XKvP+Syqb73ZXjnljqujaX+uG1YB5w3hO7JtYQzNPO9Q5etPDfXOy49co/8NzcJZZ4Wu5Sl8fQstwaqmrj6mA==" saltValue="+Yqd32L7Kt+tlYHdbgNdNw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54" priority="15" stopIfTrue="1" operator="containsText" text="SIT">
      <formula>NOT(ISERROR(SEARCH("SIT",E11)))</formula>
    </cfRule>
  </conditionalFormatting>
  <conditionalFormatting sqref="E25:K25">
    <cfRule type="containsText" dxfId="53" priority="11" operator="containsText" text="ERROR">
      <formula>NOT(ISERROR(SEARCH("ERROR",E25)))</formula>
    </cfRule>
    <cfRule type="containsText" dxfId="52" priority="12" operator="containsText" text="ERROR">
      <formula>NOT(ISERROR(SEARCH("ERROR",E25)))</formula>
    </cfRule>
    <cfRule type="containsText" dxfId="51" priority="13" operator="containsText" text="ERROR">
      <formula>NOT(ISERROR(SEARCH("ERROR",E25)))</formula>
    </cfRule>
  </conditionalFormatting>
  <conditionalFormatting sqref="E30:K40">
    <cfRule type="cellIs" dxfId="50" priority="9" operator="equal">
      <formula>1</formula>
    </cfRule>
    <cfRule type="cellIs" priority="10" operator="notEqual">
      <formula>1</formula>
    </cfRule>
  </conditionalFormatting>
  <conditionalFormatting sqref="O8">
    <cfRule type="cellIs" dxfId="49" priority="16" stopIfTrue="1" operator="equal">
      <formula>"LFC-Home"</formula>
    </cfRule>
    <cfRule type="cellIs" dxfId="48" priority="17" stopIfTrue="1" operator="equal">
      <formula>"UF-Home"</formula>
    </cfRule>
  </conditionalFormatting>
  <conditionalFormatting sqref="Q11:W24">
    <cfRule type="cellIs" dxfId="47" priority="1" operator="equal">
      <formula>"Sit"</formula>
    </cfRule>
    <cfRule type="cellIs" dxfId="46" priority="2" operator="equal">
      <formula>"Sit"</formula>
    </cfRule>
    <cfRule type="cellIs" dxfId="45" priority="3" operator="equal">
      <formula>1.5</formula>
    </cfRule>
    <cfRule type="cellIs" dxfId="44" priority="4" operator="equal">
      <formula>"Sit"</formula>
    </cfRule>
  </conditionalFormatting>
  <pageMargins left="1.1000000000000001" right="0" top="1" bottom="0" header="0" footer="0"/>
  <pageSetup orientation="landscape" horizontalDpi="4294967293" verticalDpi="4294967293" r:id="rId1"/>
  <headerFooter alignWithMargins="0">
    <oddFooter>&amp;L&amp;"Arial,Regular"&amp;8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10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45075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Seed 3 vs Seed 6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hN/kywNuvTnWoidhs00ukp9gGEvZcOneK33bfoHEe2McH0aLKgYAJmnfspAEZEyixzUFoiptLRo0rSyMxWTJ8A==" saltValue="2pih9uCilBGf2w8wsBjimQ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43" priority="15" stopIfTrue="1" operator="containsText" text="SIT">
      <formula>NOT(ISERROR(SEARCH("SIT",E11)))</formula>
    </cfRule>
  </conditionalFormatting>
  <conditionalFormatting sqref="E25:K25">
    <cfRule type="containsText" dxfId="42" priority="11" operator="containsText" text="ERROR">
      <formula>NOT(ISERROR(SEARCH("ERROR",E25)))</formula>
    </cfRule>
    <cfRule type="containsText" dxfId="41" priority="12" operator="containsText" text="ERROR">
      <formula>NOT(ISERROR(SEARCH("ERROR",E25)))</formula>
    </cfRule>
    <cfRule type="containsText" dxfId="40" priority="13" operator="containsText" text="ERROR">
      <formula>NOT(ISERROR(SEARCH("ERROR",E25)))</formula>
    </cfRule>
  </conditionalFormatting>
  <conditionalFormatting sqref="E30:K40">
    <cfRule type="cellIs" dxfId="39" priority="9" operator="equal">
      <formula>1</formula>
    </cfRule>
    <cfRule type="cellIs" priority="10" operator="notEqual">
      <formula>1</formula>
    </cfRule>
  </conditionalFormatting>
  <conditionalFormatting sqref="O8">
    <cfRule type="cellIs" dxfId="38" priority="16" stopIfTrue="1" operator="equal">
      <formula>"LFC-Home"</formula>
    </cfRule>
    <cfRule type="cellIs" dxfId="37" priority="17" stopIfTrue="1" operator="equal">
      <formula>"UF-Home"</formula>
    </cfRule>
  </conditionalFormatting>
  <conditionalFormatting sqref="Q11:W24">
    <cfRule type="cellIs" dxfId="36" priority="1" operator="equal">
      <formula>"Sit"</formula>
    </cfRule>
    <cfRule type="cellIs" dxfId="35" priority="2" operator="equal">
      <formula>"Sit"</formula>
    </cfRule>
    <cfRule type="cellIs" dxfId="34" priority="3" operator="equal">
      <formula>1.5</formula>
    </cfRule>
    <cfRule type="cellIs" dxfId="33" priority="4" operator="equal">
      <formula>"Sit"</formula>
    </cfRule>
  </conditionalFormatting>
  <pageMargins left="0.75" right="0.75" top="1" bottom="1" header="0.5" footer="0.5"/>
  <pageSetup orientation="portrait" r:id="rId1"/>
  <headerFooter alignWithMargins="0">
    <oddFooter>&amp;L&amp;"Arial,Regular"&amp;8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11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45082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Seed 1 vs Seed 4 / 5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n2UbGkD2wOCo8syNTKoEgybFLO9nb7Y2k2Qwi9zgJP18N7AgaR8WMb2NHPAl81CwdBH8fFT7rIDGZT2kztYBYg==" saltValue="aegAzwJqdvsdm5XHl9NydQ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32" priority="15" stopIfTrue="1" operator="containsText" text="SIT">
      <formula>NOT(ISERROR(SEARCH("SIT",E11)))</formula>
    </cfRule>
  </conditionalFormatting>
  <conditionalFormatting sqref="E25:K25">
    <cfRule type="containsText" dxfId="31" priority="11" operator="containsText" text="ERROR">
      <formula>NOT(ISERROR(SEARCH("ERROR",E25)))</formula>
    </cfRule>
    <cfRule type="containsText" dxfId="30" priority="12" operator="containsText" text="ERROR">
      <formula>NOT(ISERROR(SEARCH("ERROR",E25)))</formula>
    </cfRule>
    <cfRule type="containsText" dxfId="29" priority="13" operator="containsText" text="ERROR">
      <formula>NOT(ISERROR(SEARCH("ERROR",E25)))</formula>
    </cfRule>
  </conditionalFormatting>
  <conditionalFormatting sqref="E30:K40">
    <cfRule type="cellIs" dxfId="28" priority="9" operator="equal">
      <formula>1</formula>
    </cfRule>
    <cfRule type="cellIs" priority="10" operator="notEqual">
      <formula>1</formula>
    </cfRule>
  </conditionalFormatting>
  <conditionalFormatting sqref="O8">
    <cfRule type="cellIs" dxfId="27" priority="16" stopIfTrue="1" operator="equal">
      <formula>"LFC-Home"</formula>
    </cfRule>
    <cfRule type="cellIs" dxfId="26" priority="17" stopIfTrue="1" operator="equal">
      <formula>"UF-Home"</formula>
    </cfRule>
  </conditionalFormatting>
  <conditionalFormatting sqref="Q11:W24">
    <cfRule type="cellIs" dxfId="25" priority="1" operator="equal">
      <formula>"Sit"</formula>
    </cfRule>
    <cfRule type="cellIs" dxfId="24" priority="2" operator="equal">
      <formula>"Sit"</formula>
    </cfRule>
    <cfRule type="cellIs" dxfId="23" priority="3" operator="equal">
      <formula>1.5</formula>
    </cfRule>
    <cfRule type="cellIs" dxfId="22" priority="4" operator="equal">
      <formula>"Sit"</formula>
    </cfRule>
  </conditionalFormatting>
  <pageMargins left="0.75" right="0.75" top="1" bottom="1" header="0.5" footer="0.5"/>
  <pageSetup orientation="portrait" r:id="rId1"/>
  <headerFooter alignWithMargins="0">
    <oddFooter>&amp;L&amp;"Arial,Regular"&amp;8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12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45089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Seed 2 vs Seed 3 / 6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CgRWDhyeOVCoNsBp6pL/4lgXqMhfvD6ZhNGFtPKcG4Dfbcz2IRQIFI/axuCkVJyhIxjq+LlgIfgMuen3JTy05w==" saltValue="2rlttBZm4sMquw+V4+O1qw==" spinCount="100000" sheet="1" objects="1" scenarios="1"/>
  <mergeCells count="7">
    <mergeCell ref="E28:K28"/>
    <mergeCell ref="N3:X3"/>
    <mergeCell ref="P6:X6"/>
    <mergeCell ref="E9:K9"/>
    <mergeCell ref="N9:P9"/>
    <mergeCell ref="Q9:W9"/>
    <mergeCell ref="O7:P7"/>
  </mergeCells>
  <conditionalFormatting sqref="E11:K24">
    <cfRule type="containsText" dxfId="21" priority="15" stopIfTrue="1" operator="containsText" text="SIT">
      <formula>NOT(ISERROR(SEARCH("SIT",E11)))</formula>
    </cfRule>
  </conditionalFormatting>
  <conditionalFormatting sqref="E25:K25">
    <cfRule type="containsText" dxfId="20" priority="11" operator="containsText" text="ERROR">
      <formula>NOT(ISERROR(SEARCH("ERROR",E25)))</formula>
    </cfRule>
    <cfRule type="containsText" dxfId="19" priority="12" operator="containsText" text="ERROR">
      <formula>NOT(ISERROR(SEARCH("ERROR",E25)))</formula>
    </cfRule>
    <cfRule type="containsText" dxfId="18" priority="13" operator="containsText" text="ERROR">
      <formula>NOT(ISERROR(SEARCH("ERROR",E25)))</formula>
    </cfRule>
  </conditionalFormatting>
  <conditionalFormatting sqref="E30:K40">
    <cfRule type="cellIs" dxfId="17" priority="9" operator="equal">
      <formula>1</formula>
    </cfRule>
    <cfRule type="cellIs" priority="10" operator="notEqual">
      <formula>1</formula>
    </cfRule>
  </conditionalFormatting>
  <conditionalFormatting sqref="O8">
    <cfRule type="cellIs" dxfId="16" priority="16" stopIfTrue="1" operator="equal">
      <formula>"LFC-Home"</formula>
    </cfRule>
    <cfRule type="cellIs" dxfId="15" priority="17" stopIfTrue="1" operator="equal">
      <formula>"UF-Home"</formula>
    </cfRule>
  </conditionalFormatting>
  <conditionalFormatting sqref="Q11:W24">
    <cfRule type="cellIs" dxfId="14" priority="1" operator="equal">
      <formula>"Sit"</formula>
    </cfRule>
    <cfRule type="cellIs" dxfId="13" priority="2" operator="equal">
      <formula>"Sit"</formula>
    </cfRule>
    <cfRule type="cellIs" dxfId="12" priority="3" operator="equal">
      <formula>1.5</formula>
    </cfRule>
    <cfRule type="cellIs" dxfId="11" priority="4" operator="equal">
      <formula>"Sit"</formula>
    </cfRule>
  </conditionalFormatting>
  <pageMargins left="0.75" right="0.75" top="1" bottom="1" header="0.5" footer="0.5"/>
  <pageSetup orientation="portrait" r:id="rId1"/>
  <headerFooter alignWithMargins="0">
    <oddFooter>&amp;L&amp;"Arial,Regular"&amp;8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40"/>
  <sheetViews>
    <sheetView zoomScale="70" zoomScaleNormal="70" workbookViewId="0">
      <selection activeCell="C11" sqref="C11"/>
    </sheetView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13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45096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Seed 1/4/5 vs Seed 2/3/6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LUanXaox4MkPMdiuxPJ7JtwthR7/XZj6o73dZ083tHXiVJlCaVfc2DNFEZFgh/FBYfsjg0VlJ/mbUfmu61VrUw==" saltValue="2E66lD2NEdNAVPgIzaq6iQ==" spinCount="100000" sheet="1" objects="1" scenarios="1"/>
  <mergeCells count="7">
    <mergeCell ref="E28:K28"/>
    <mergeCell ref="N3:X3"/>
    <mergeCell ref="P6:X6"/>
    <mergeCell ref="E9:K9"/>
    <mergeCell ref="N9:P9"/>
    <mergeCell ref="Q9:W9"/>
    <mergeCell ref="O7:P7"/>
  </mergeCells>
  <conditionalFormatting sqref="E11:K24">
    <cfRule type="containsText" dxfId="10" priority="15" stopIfTrue="1" operator="containsText" text="SIT">
      <formula>NOT(ISERROR(SEARCH("SIT",E11)))</formula>
    </cfRule>
  </conditionalFormatting>
  <conditionalFormatting sqref="E25:K25">
    <cfRule type="containsText" dxfId="9" priority="11" operator="containsText" text="ERROR">
      <formula>NOT(ISERROR(SEARCH("ERROR",E25)))</formula>
    </cfRule>
    <cfRule type="containsText" dxfId="8" priority="12" operator="containsText" text="ERROR">
      <formula>NOT(ISERROR(SEARCH("ERROR",E25)))</formula>
    </cfRule>
    <cfRule type="containsText" dxfId="7" priority="13" operator="containsText" text="ERROR">
      <formula>NOT(ISERROR(SEARCH("ERROR",E25)))</formula>
    </cfRule>
  </conditionalFormatting>
  <conditionalFormatting sqref="E30:K40">
    <cfRule type="cellIs" dxfId="6" priority="9" operator="equal">
      <formula>1</formula>
    </cfRule>
    <cfRule type="cellIs" priority="10" operator="notEqual">
      <formula>1</formula>
    </cfRule>
  </conditionalFormatting>
  <conditionalFormatting sqref="O8">
    <cfRule type="cellIs" dxfId="5" priority="16" stopIfTrue="1" operator="equal">
      <formula>"LFC-Home"</formula>
    </cfRule>
    <cfRule type="cellIs" dxfId="4" priority="17" stopIfTrue="1" operator="equal">
      <formula>"UF-Home"</formula>
    </cfRule>
  </conditionalFormatting>
  <conditionalFormatting sqref="Q11:W24">
    <cfRule type="cellIs" dxfId="3" priority="1" operator="equal">
      <formula>"Sit"</formula>
    </cfRule>
    <cfRule type="cellIs" dxfId="2" priority="2" operator="equal">
      <formula>"Sit"</formula>
    </cfRule>
    <cfRule type="cellIs" dxfId="1" priority="3" operator="equal">
      <formula>1.5</formula>
    </cfRule>
    <cfRule type="cellIs" dxfId="0" priority="4" operator="equal">
      <formula>"Sit"</formula>
    </cfRule>
  </conditionalFormatting>
  <pageMargins left="0.75" right="0.75" top="1" bottom="1" header="0.5" footer="0.5"/>
  <pageSetup orientation="landscape" r:id="rId1"/>
  <headerFooter alignWithMargins="0">
    <oddFooter>&amp;L&amp;"Arial,Regular"&amp;8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7E2A-A455-4939-8E27-669788C51DB1}">
  <sheetPr>
    <pageSetUpPr fitToPage="1"/>
  </sheetPr>
  <dimension ref="A1:J19"/>
  <sheetViews>
    <sheetView workbookViewId="0">
      <selection sqref="A1:C1"/>
    </sheetView>
  </sheetViews>
  <sheetFormatPr defaultColWidth="9.140625" defaultRowHeight="27.75" customHeight="1" x14ac:dyDescent="0.25"/>
  <cols>
    <col min="1" max="1" width="15.140625" style="78" bestFit="1" customWidth="1"/>
    <col min="2" max="2" width="12.85546875" style="78" customWidth="1"/>
    <col min="3" max="3" width="26.140625" style="78" customWidth="1"/>
    <col min="4" max="10" width="11.42578125" style="78" customWidth="1"/>
    <col min="11" max="16384" width="9.140625" style="78"/>
  </cols>
  <sheetData>
    <row r="1" spans="1:10" ht="27.75" customHeight="1" x14ac:dyDescent="0.35">
      <c r="A1" s="108" t="s">
        <v>87</v>
      </c>
      <c r="B1" s="108"/>
      <c r="C1" s="108"/>
      <c r="D1" s="108" t="s">
        <v>86</v>
      </c>
      <c r="E1" s="108"/>
      <c r="F1" s="108"/>
      <c r="G1" s="108"/>
      <c r="H1" s="105" t="s">
        <v>85</v>
      </c>
      <c r="I1" s="105"/>
      <c r="J1" s="105"/>
    </row>
    <row r="2" spans="1:10" ht="27.75" customHeight="1" x14ac:dyDescent="0.35">
      <c r="A2" s="82" t="s">
        <v>9</v>
      </c>
      <c r="B2" s="106"/>
      <c r="C2" s="107"/>
      <c r="D2" s="86"/>
      <c r="E2" s="86"/>
      <c r="F2" s="86"/>
      <c r="G2" s="86"/>
      <c r="H2" s="89"/>
      <c r="I2" s="89"/>
      <c r="J2" s="88"/>
    </row>
    <row r="3" spans="1:10" ht="27.75" customHeight="1" x14ac:dyDescent="0.35">
      <c r="A3" s="82" t="s">
        <v>20</v>
      </c>
      <c r="B3" s="106"/>
      <c r="C3" s="107"/>
      <c r="D3" s="86"/>
      <c r="E3" s="86"/>
      <c r="F3" s="86"/>
      <c r="G3" s="86"/>
      <c r="H3" s="86"/>
      <c r="I3" s="86"/>
      <c r="J3" s="87"/>
    </row>
    <row r="4" spans="1:10" ht="27.75" customHeight="1" x14ac:dyDescent="0.35">
      <c r="A4" s="82" t="s">
        <v>84</v>
      </c>
      <c r="B4" s="106"/>
      <c r="C4" s="107"/>
      <c r="D4" s="86"/>
      <c r="E4" s="85"/>
      <c r="F4" s="85"/>
      <c r="G4" s="85"/>
      <c r="H4" s="85"/>
      <c r="I4" s="85"/>
      <c r="J4" s="84"/>
    </row>
    <row r="5" spans="1:10" ht="27.75" customHeight="1" x14ac:dyDescent="0.35">
      <c r="A5" s="82" t="s">
        <v>14</v>
      </c>
      <c r="B5" s="82" t="s">
        <v>0</v>
      </c>
      <c r="C5" s="82" t="s">
        <v>1</v>
      </c>
      <c r="D5" s="81">
        <v>1</v>
      </c>
      <c r="E5" s="83">
        <v>2</v>
      </c>
      <c r="F5" s="83">
        <v>3</v>
      </c>
      <c r="G5" s="83">
        <v>4</v>
      </c>
      <c r="H5" s="83">
        <v>5</v>
      </c>
      <c r="I5" s="83">
        <v>6</v>
      </c>
      <c r="J5" s="83">
        <v>7</v>
      </c>
    </row>
    <row r="6" spans="1:10" ht="27.75" customHeight="1" x14ac:dyDescent="0.35">
      <c r="A6" s="81">
        <v>1</v>
      </c>
      <c r="B6" s="82"/>
      <c r="C6" s="82"/>
      <c r="D6" s="81"/>
      <c r="E6" s="81"/>
      <c r="F6" s="81"/>
      <c r="G6" s="81"/>
      <c r="H6" s="81"/>
      <c r="I6" s="81"/>
      <c r="J6" s="81"/>
    </row>
    <row r="7" spans="1:10" ht="27.75" customHeight="1" x14ac:dyDescent="0.35">
      <c r="A7" s="81">
        <v>2</v>
      </c>
      <c r="B7" s="82"/>
      <c r="C7" s="82"/>
      <c r="D7" s="81"/>
      <c r="E7" s="81"/>
      <c r="F7" s="81"/>
      <c r="G7" s="81"/>
      <c r="H7" s="81"/>
      <c r="I7" s="81"/>
      <c r="J7" s="81"/>
    </row>
    <row r="8" spans="1:10" ht="27.75" customHeight="1" x14ac:dyDescent="0.35">
      <c r="A8" s="81">
        <v>3</v>
      </c>
      <c r="B8" s="82"/>
      <c r="C8" s="82"/>
      <c r="D8" s="81"/>
      <c r="E8" s="81"/>
      <c r="F8" s="81"/>
      <c r="G8" s="81"/>
      <c r="H8" s="81"/>
      <c r="I8" s="81"/>
      <c r="J8" s="81"/>
    </row>
    <row r="9" spans="1:10" ht="27.75" customHeight="1" x14ac:dyDescent="0.35">
      <c r="A9" s="81">
        <v>4</v>
      </c>
      <c r="B9" s="82"/>
      <c r="C9" s="82"/>
      <c r="D9" s="81"/>
      <c r="E9" s="81"/>
      <c r="F9" s="81"/>
      <c r="G9" s="81"/>
      <c r="H9" s="81"/>
      <c r="I9" s="81"/>
      <c r="J9" s="81"/>
    </row>
    <row r="10" spans="1:10" ht="27.75" customHeight="1" x14ac:dyDescent="0.35">
      <c r="A10" s="81">
        <v>5</v>
      </c>
      <c r="B10" s="82"/>
      <c r="C10" s="82"/>
      <c r="D10" s="81"/>
      <c r="E10" s="81"/>
      <c r="F10" s="81"/>
      <c r="G10" s="81"/>
      <c r="H10" s="81"/>
      <c r="I10" s="81"/>
      <c r="J10" s="81"/>
    </row>
    <row r="11" spans="1:10" ht="27.75" customHeight="1" x14ac:dyDescent="0.35">
      <c r="A11" s="81">
        <v>6</v>
      </c>
      <c r="B11" s="82"/>
      <c r="C11" s="82"/>
      <c r="D11" s="81"/>
      <c r="E11" s="81"/>
      <c r="F11" s="81"/>
      <c r="G11" s="81"/>
      <c r="H11" s="81"/>
      <c r="I11" s="81"/>
      <c r="J11" s="81"/>
    </row>
    <row r="12" spans="1:10" ht="27.75" customHeight="1" x14ac:dyDescent="0.35">
      <c r="A12" s="81">
        <v>7</v>
      </c>
      <c r="B12" s="82"/>
      <c r="C12" s="82"/>
      <c r="D12" s="81"/>
      <c r="E12" s="81"/>
      <c r="F12" s="81"/>
      <c r="G12" s="81"/>
      <c r="H12" s="81"/>
      <c r="I12" s="81"/>
      <c r="J12" s="81"/>
    </row>
    <row r="13" spans="1:10" ht="27.75" customHeight="1" x14ac:dyDescent="0.35">
      <c r="A13" s="81">
        <v>8</v>
      </c>
      <c r="B13" s="82"/>
      <c r="C13" s="82"/>
      <c r="D13" s="81"/>
      <c r="E13" s="81"/>
      <c r="F13" s="81"/>
      <c r="G13" s="81"/>
      <c r="H13" s="81"/>
      <c r="I13" s="81"/>
      <c r="J13" s="81"/>
    </row>
    <row r="14" spans="1:10" ht="27.75" customHeight="1" x14ac:dyDescent="0.35">
      <c r="A14" s="81">
        <v>9</v>
      </c>
      <c r="B14" s="82"/>
      <c r="C14" s="82"/>
      <c r="D14" s="81"/>
      <c r="E14" s="81"/>
      <c r="F14" s="81"/>
      <c r="G14" s="81"/>
      <c r="H14" s="81"/>
      <c r="I14" s="81"/>
      <c r="J14" s="81"/>
    </row>
    <row r="15" spans="1:10" ht="27.75" customHeight="1" x14ac:dyDescent="0.35">
      <c r="A15" s="81">
        <v>10</v>
      </c>
      <c r="B15" s="82"/>
      <c r="C15" s="82"/>
      <c r="D15" s="81"/>
      <c r="E15" s="81"/>
      <c r="F15" s="81"/>
      <c r="G15" s="81"/>
      <c r="H15" s="81"/>
      <c r="I15" s="81"/>
      <c r="J15" s="81"/>
    </row>
    <row r="16" spans="1:10" ht="27.75" customHeight="1" x14ac:dyDescent="0.35">
      <c r="A16" s="81">
        <v>11</v>
      </c>
      <c r="B16" s="82"/>
      <c r="C16" s="82"/>
      <c r="D16" s="81"/>
      <c r="E16" s="81"/>
      <c r="F16" s="81"/>
      <c r="G16" s="81"/>
      <c r="H16" s="81"/>
      <c r="I16" s="81"/>
      <c r="J16" s="81"/>
    </row>
    <row r="17" spans="1:10" ht="27.75" customHeight="1" x14ac:dyDescent="0.35">
      <c r="A17" s="81">
        <v>12</v>
      </c>
      <c r="B17" s="82"/>
      <c r="C17" s="82"/>
      <c r="D17" s="81"/>
      <c r="E17" s="81"/>
      <c r="F17" s="81"/>
      <c r="G17" s="81"/>
      <c r="H17" s="81"/>
      <c r="I17" s="81"/>
      <c r="J17" s="81"/>
    </row>
    <row r="18" spans="1:10" ht="27.75" customHeight="1" x14ac:dyDescent="0.35">
      <c r="A18" s="81">
        <v>13</v>
      </c>
      <c r="B18" s="80"/>
      <c r="C18" s="80"/>
      <c r="D18" s="79"/>
      <c r="E18" s="79"/>
      <c r="F18" s="79"/>
      <c r="G18" s="79"/>
      <c r="H18" s="79"/>
      <c r="I18" s="79"/>
      <c r="J18" s="79"/>
    </row>
    <row r="19" spans="1:10" ht="27.75" customHeight="1" x14ac:dyDescent="0.35">
      <c r="A19" s="81">
        <v>14</v>
      </c>
      <c r="B19" s="80"/>
      <c r="C19" s="80"/>
      <c r="D19" s="79"/>
      <c r="E19" s="79"/>
      <c r="F19" s="79"/>
      <c r="G19" s="79"/>
      <c r="H19" s="79"/>
      <c r="I19" s="79"/>
      <c r="J19" s="79"/>
    </row>
  </sheetData>
  <mergeCells count="6">
    <mergeCell ref="H1:J1"/>
    <mergeCell ref="B2:C2"/>
    <mergeCell ref="B3:C3"/>
    <mergeCell ref="B4:C4"/>
    <mergeCell ref="A1:C1"/>
    <mergeCell ref="D1:G1"/>
  </mergeCells>
  <pageMargins left="0.7" right="0.7" top="0.75" bottom="0.75" header="0.3" footer="0.3"/>
  <pageSetup scale="9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customWidth="1"/>
    <col min="13" max="13" width="8.85546875" style="41" customWidth="1"/>
    <col min="14" max="14" width="14.85546875" style="41" customWidth="1"/>
    <col min="15" max="15" width="15.140625" style="43" customWidth="1"/>
    <col min="16" max="16" width="26.140625" style="41" customWidth="1"/>
    <col min="17" max="16384" width="8.85546875" style="41"/>
  </cols>
  <sheetData>
    <row r="1" spans="1:24" ht="22.9" customHeight="1" x14ac:dyDescent="0.2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N1" s="42" t="s">
        <v>57</v>
      </c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</row>
    <row r="3" spans="1:24" ht="22.9" customHeight="1" x14ac:dyDescent="0.3">
      <c r="A3" s="38" t="s">
        <v>29</v>
      </c>
      <c r="B3" s="38" t="s">
        <v>35</v>
      </c>
      <c r="C3" s="47"/>
      <c r="D3" s="47"/>
      <c r="E3" s="47"/>
      <c r="F3" s="47"/>
      <c r="G3" s="47"/>
      <c r="H3" s="47"/>
      <c r="I3" s="47"/>
      <c r="J3" s="47"/>
      <c r="K3" s="39"/>
      <c r="L3" s="40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48"/>
      <c r="D4" s="48"/>
      <c r="E4" s="39"/>
      <c r="F4" s="39"/>
      <c r="G4" s="39"/>
      <c r="H4" s="39"/>
      <c r="I4" s="39"/>
      <c r="J4" s="39"/>
      <c r="K4" s="39"/>
      <c r="L4" s="40"/>
      <c r="N4" s="26" t="s">
        <v>10</v>
      </c>
      <c r="O4" s="26">
        <v>1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48"/>
      <c r="D5" s="49"/>
      <c r="E5" s="39"/>
      <c r="F5" s="39"/>
      <c r="G5" s="39"/>
      <c r="H5" s="39"/>
      <c r="I5" s="39"/>
      <c r="J5" s="39"/>
      <c r="K5" s="39"/>
      <c r="L5" s="40"/>
      <c r="N5" s="28" t="s">
        <v>9</v>
      </c>
      <c r="O5" s="29">
        <f>VLOOKUP($O$4,'Game Schedule &amp; Roster'!$A$6:$F$18,2)</f>
        <v>45012</v>
      </c>
      <c r="P5"/>
      <c r="Q5"/>
      <c r="R5"/>
      <c r="S5"/>
      <c r="T5"/>
      <c r="U5"/>
      <c r="V5"/>
      <c r="W5"/>
      <c r="X5" s="27"/>
    </row>
    <row r="6" spans="1:24" ht="22.9" customHeight="1" x14ac:dyDescent="0.35">
      <c r="A6" s="38" t="s">
        <v>31</v>
      </c>
      <c r="B6" s="38" t="s">
        <v>42</v>
      </c>
      <c r="C6" s="48"/>
      <c r="D6" s="50"/>
      <c r="E6" s="39"/>
      <c r="F6" s="39"/>
      <c r="G6" s="39"/>
      <c r="H6" s="39"/>
      <c r="I6" s="39"/>
      <c r="J6" s="39"/>
      <c r="K6" s="39"/>
      <c r="L6" s="40"/>
      <c r="N6" s="28" t="s">
        <v>20</v>
      </c>
      <c r="O6" s="30">
        <f>VLOOKUP($O$4,'Game Schedule &amp; Roster'!$A$6:$F$18,3)</f>
        <v>0.75</v>
      </c>
      <c r="P6" s="100" t="s">
        <v>27</v>
      </c>
      <c r="Q6" s="100"/>
      <c r="R6" s="100"/>
      <c r="S6" s="100"/>
      <c r="T6" s="100"/>
      <c r="U6" s="100"/>
      <c r="V6" s="100"/>
      <c r="W6" s="100"/>
      <c r="X6" s="100"/>
    </row>
    <row r="7" spans="1:24" ht="22.9" customHeight="1" x14ac:dyDescent="0.3">
      <c r="A7" s="39"/>
      <c r="B7" s="38" t="s">
        <v>32</v>
      </c>
      <c r="C7" s="48"/>
      <c r="D7" s="51"/>
      <c r="E7" s="39"/>
      <c r="F7" s="39"/>
      <c r="G7" s="39"/>
      <c r="H7" s="39"/>
      <c r="I7" s="39"/>
      <c r="J7" s="39"/>
      <c r="K7" s="39"/>
      <c r="L7" s="40"/>
      <c r="N7" s="28" t="s">
        <v>8</v>
      </c>
      <c r="O7" s="101" t="str">
        <f>VLOOKUP($O$4,'Game Schedule &amp; Roster'!$A$6:$F$18,4)</f>
        <v>Yankees</v>
      </c>
      <c r="P7" s="102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48"/>
      <c r="D8" s="51"/>
      <c r="E8" s="39"/>
      <c r="F8" s="39"/>
      <c r="G8" s="39"/>
      <c r="H8" s="39"/>
      <c r="I8" s="39"/>
      <c r="J8" s="39"/>
      <c r="K8" s="39"/>
      <c r="L8" s="40"/>
      <c r="N8" s="28" t="s">
        <v>45</v>
      </c>
      <c r="O8" s="33" t="str">
        <f>CONCATENATE(VLOOKUP($O$4,'Game Schedule &amp; Roster'!$A$6:$F$18,6),"-",VLOOKUP($O$4,'Game Schedule &amp; Roster'!$A$6:$F$18,5))</f>
        <v xml:space="preserve">RR-Home </v>
      </c>
      <c r="P8" s="34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35" t="s">
        <v>14</v>
      </c>
      <c r="O10" s="35" t="s">
        <v>0</v>
      </c>
      <c r="P10" s="35" t="s">
        <v>1</v>
      </c>
      <c r="Q10" s="35">
        <v>1</v>
      </c>
      <c r="R10" s="35">
        <v>2</v>
      </c>
      <c r="S10" s="35">
        <v>3</v>
      </c>
      <c r="T10" s="35">
        <v>4</v>
      </c>
      <c r="U10" s="35">
        <v>5</v>
      </c>
      <c r="V10" s="35">
        <v>6</v>
      </c>
      <c r="W10" s="35">
        <v>7</v>
      </c>
      <c r="X10" s="3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 t="s">
        <v>7</v>
      </c>
      <c r="F11" s="57" t="s">
        <v>7</v>
      </c>
      <c r="G11" s="57" t="s">
        <v>47</v>
      </c>
      <c r="H11" s="57" t="s">
        <v>7</v>
      </c>
      <c r="I11" s="57" t="s">
        <v>7</v>
      </c>
      <c r="J11" s="57" t="s">
        <v>7</v>
      </c>
      <c r="K11" s="57" t="s">
        <v>7</v>
      </c>
      <c r="L11" s="56">
        <f>COUNTIF($E11:$K11,"Sit")</f>
        <v>1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 t="str">
        <f>VLOOKUP($N11,$B$11:$K$24,4,FALSE)</f>
        <v>LF</v>
      </c>
      <c r="R11" s="28" t="str">
        <f>VLOOKUP($N11,$B$11:$K$24,5,FALSE)</f>
        <v>LF</v>
      </c>
      <c r="S11" s="28" t="str">
        <f>VLOOKUP($N11,$B$11:$K$24,6,FALSE)</f>
        <v>SIT</v>
      </c>
      <c r="T11" s="28" t="str">
        <f>VLOOKUP($N11,$B$11:$K$24,7,FALSE)</f>
        <v>LF</v>
      </c>
      <c r="U11" s="28" t="str">
        <f>VLOOKUP($N11,$B$11:$K$24,8,FALSE)</f>
        <v>LF</v>
      </c>
      <c r="V11" s="28" t="str">
        <f>VLOOKUP($N11,$B$11:$K$24,9,FALSE)</f>
        <v>LF</v>
      </c>
      <c r="W11" s="28" t="str">
        <f>VLOOKUP($N11,$B$11:$K$24,10,FALSE)</f>
        <v>LF</v>
      </c>
      <c r="X11" s="28">
        <f>COUNTIF($Q11:$W11,"Sit")</f>
        <v>1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 t="s">
        <v>5</v>
      </c>
      <c r="F12" s="57" t="s">
        <v>5</v>
      </c>
      <c r="G12" s="57" t="s">
        <v>5</v>
      </c>
      <c r="H12" s="57" t="s">
        <v>5</v>
      </c>
      <c r="I12" s="57" t="s">
        <v>5</v>
      </c>
      <c r="J12" s="57" t="s">
        <v>5</v>
      </c>
      <c r="K12" s="57" t="s">
        <v>5</v>
      </c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 t="str">
        <f t="shared" ref="Q12:Q22" si="3">VLOOKUP($N12,$B$11:$K$24,4,FALSE)</f>
        <v>SS</v>
      </c>
      <c r="R12" s="28" t="str">
        <f t="shared" ref="R12:R24" si="4">VLOOKUP($N12,$B$11:$K$24,5,FALSE)</f>
        <v>SS</v>
      </c>
      <c r="S12" s="28" t="str">
        <f t="shared" ref="S12:S24" si="5">VLOOKUP($N12,$B$11:$K$24,6,FALSE)</f>
        <v>SS</v>
      </c>
      <c r="T12" s="28" t="str">
        <f t="shared" ref="T12:T24" si="6">VLOOKUP($N12,$B$11:$K$24,7,FALSE)</f>
        <v>SS</v>
      </c>
      <c r="U12" s="28" t="str">
        <f t="shared" ref="U12:U24" si="7">VLOOKUP($N12,$B$11:$K$24,8,FALSE)</f>
        <v>SS</v>
      </c>
      <c r="V12" s="28" t="str">
        <f t="shared" ref="V12:V24" si="8">VLOOKUP($N12,$B$11:$K$24,9,FALSE)</f>
        <v>SS</v>
      </c>
      <c r="W12" s="28" t="str">
        <f t="shared" ref="W12:W24" si="9">VLOOKUP($N12,$B$11:$K$24,10,FALSE)</f>
        <v>SS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>
        <v>2</v>
      </c>
      <c r="F13" s="57">
        <v>2</v>
      </c>
      <c r="G13" s="57">
        <v>2</v>
      </c>
      <c r="H13" s="57">
        <v>2</v>
      </c>
      <c r="I13" s="57">
        <v>2</v>
      </c>
      <c r="J13" s="57">
        <v>2</v>
      </c>
      <c r="K13" s="57">
        <v>2</v>
      </c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2</v>
      </c>
      <c r="R13" s="28">
        <f t="shared" si="4"/>
        <v>2</v>
      </c>
      <c r="S13" s="28">
        <f t="shared" si="5"/>
        <v>2</v>
      </c>
      <c r="T13" s="28">
        <f t="shared" si="6"/>
        <v>2</v>
      </c>
      <c r="U13" s="28">
        <f t="shared" si="7"/>
        <v>2</v>
      </c>
      <c r="V13" s="28">
        <f t="shared" si="8"/>
        <v>2</v>
      </c>
      <c r="W13" s="28">
        <f t="shared" si="9"/>
        <v>2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 t="s">
        <v>3</v>
      </c>
      <c r="F14" s="57" t="s">
        <v>3</v>
      </c>
      <c r="G14" s="57" t="s">
        <v>3</v>
      </c>
      <c r="H14" s="57" t="s">
        <v>3</v>
      </c>
      <c r="I14" s="57" t="s">
        <v>3</v>
      </c>
      <c r="J14" s="57" t="s">
        <v>3</v>
      </c>
      <c r="K14" s="57" t="s">
        <v>3</v>
      </c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 t="str">
        <f t="shared" si="3"/>
        <v>P</v>
      </c>
      <c r="R14" s="28" t="str">
        <f t="shared" si="4"/>
        <v>P</v>
      </c>
      <c r="S14" s="28" t="str">
        <f t="shared" si="5"/>
        <v>P</v>
      </c>
      <c r="T14" s="28" t="str">
        <f t="shared" si="6"/>
        <v>P</v>
      </c>
      <c r="U14" s="28" t="str">
        <f t="shared" si="7"/>
        <v>P</v>
      </c>
      <c r="V14" s="28" t="str">
        <f t="shared" si="8"/>
        <v>P</v>
      </c>
      <c r="W14" s="28" t="str">
        <f t="shared" si="9"/>
        <v>P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>
        <v>3</v>
      </c>
      <c r="F15" s="57">
        <v>3</v>
      </c>
      <c r="G15" s="57">
        <v>3</v>
      </c>
      <c r="H15" s="57">
        <v>3</v>
      </c>
      <c r="I15" s="57">
        <v>3</v>
      </c>
      <c r="J15" s="57">
        <v>3</v>
      </c>
      <c r="K15" s="57">
        <v>3</v>
      </c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3</v>
      </c>
      <c r="R15" s="28">
        <f t="shared" si="4"/>
        <v>3</v>
      </c>
      <c r="S15" s="28">
        <f t="shared" si="5"/>
        <v>3</v>
      </c>
      <c r="T15" s="28">
        <f t="shared" si="6"/>
        <v>3</v>
      </c>
      <c r="U15" s="28">
        <f t="shared" si="7"/>
        <v>3</v>
      </c>
      <c r="V15" s="28">
        <f t="shared" si="8"/>
        <v>3</v>
      </c>
      <c r="W15" s="28">
        <f t="shared" si="9"/>
        <v>3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>
        <v>1</v>
      </c>
      <c r="F16" s="57">
        <v>1</v>
      </c>
      <c r="G16" s="57">
        <v>1</v>
      </c>
      <c r="H16" s="57">
        <v>1</v>
      </c>
      <c r="I16" s="57">
        <v>1</v>
      </c>
      <c r="J16" s="57">
        <v>1</v>
      </c>
      <c r="K16" s="57">
        <v>1</v>
      </c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1</v>
      </c>
      <c r="R16" s="28">
        <f t="shared" si="4"/>
        <v>1</v>
      </c>
      <c r="S16" s="28">
        <f t="shared" si="5"/>
        <v>1</v>
      </c>
      <c r="T16" s="28">
        <f t="shared" si="6"/>
        <v>1</v>
      </c>
      <c r="U16" s="28">
        <f t="shared" si="7"/>
        <v>1</v>
      </c>
      <c r="V16" s="28">
        <f t="shared" si="8"/>
        <v>1</v>
      </c>
      <c r="W16" s="28">
        <f t="shared" si="9"/>
        <v>1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 t="s">
        <v>24</v>
      </c>
      <c r="F17" s="57" t="s">
        <v>24</v>
      </c>
      <c r="G17" s="57" t="s">
        <v>24</v>
      </c>
      <c r="H17" s="57" t="s">
        <v>47</v>
      </c>
      <c r="I17" s="57" t="s">
        <v>24</v>
      </c>
      <c r="J17" s="57" t="s">
        <v>24</v>
      </c>
      <c r="K17" s="57" t="s">
        <v>24</v>
      </c>
      <c r="L17" s="56">
        <f t="shared" si="2"/>
        <v>1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 t="str">
        <f t="shared" si="3"/>
        <v>LCF</v>
      </c>
      <c r="R17" s="28" t="str">
        <f t="shared" si="4"/>
        <v>LCF</v>
      </c>
      <c r="S17" s="28" t="str">
        <f t="shared" si="5"/>
        <v>LCF</v>
      </c>
      <c r="T17" s="28" t="str">
        <f t="shared" si="6"/>
        <v>SIT</v>
      </c>
      <c r="U17" s="28" t="str">
        <f t="shared" si="7"/>
        <v>LCF</v>
      </c>
      <c r="V17" s="28" t="str">
        <f t="shared" si="8"/>
        <v>LCF</v>
      </c>
      <c r="W17" s="28" t="str">
        <f t="shared" si="9"/>
        <v>LCF</v>
      </c>
      <c r="X17" s="28">
        <f t="shared" si="10"/>
        <v>1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 t="s">
        <v>23</v>
      </c>
      <c r="F18" s="57" t="s">
        <v>23</v>
      </c>
      <c r="G18" s="57" t="s">
        <v>23</v>
      </c>
      <c r="H18" s="57" t="s">
        <v>23</v>
      </c>
      <c r="I18" s="57" t="s">
        <v>47</v>
      </c>
      <c r="J18" s="57" t="s">
        <v>23</v>
      </c>
      <c r="K18" s="57" t="s">
        <v>23</v>
      </c>
      <c r="L18" s="56">
        <f t="shared" si="2"/>
        <v>1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 t="str">
        <f t="shared" si="3"/>
        <v>RCF</v>
      </c>
      <c r="R18" s="28" t="str">
        <f t="shared" si="4"/>
        <v>RCF</v>
      </c>
      <c r="S18" s="28" t="str">
        <f t="shared" si="5"/>
        <v>RCF</v>
      </c>
      <c r="T18" s="28" t="str">
        <f t="shared" si="6"/>
        <v>RCF</v>
      </c>
      <c r="U18" s="28" t="str">
        <f t="shared" si="7"/>
        <v>SIT</v>
      </c>
      <c r="V18" s="28" t="str">
        <f t="shared" si="8"/>
        <v>RCF</v>
      </c>
      <c r="W18" s="28" t="str">
        <f t="shared" si="9"/>
        <v>RCF</v>
      </c>
      <c r="X18" s="28">
        <f t="shared" si="10"/>
        <v>1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 t="s">
        <v>6</v>
      </c>
      <c r="F19" s="57" t="s">
        <v>47</v>
      </c>
      <c r="G19" s="57" t="s">
        <v>6</v>
      </c>
      <c r="H19" s="57" t="s">
        <v>6</v>
      </c>
      <c r="I19" s="57" t="s">
        <v>6</v>
      </c>
      <c r="J19" s="57" t="s">
        <v>6</v>
      </c>
      <c r="K19" s="57" t="s">
        <v>6</v>
      </c>
      <c r="L19" s="56">
        <f t="shared" si="2"/>
        <v>1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 t="str">
        <f t="shared" si="3"/>
        <v>RF</v>
      </c>
      <c r="R19" s="28" t="str">
        <f t="shared" si="4"/>
        <v>SIT</v>
      </c>
      <c r="S19" s="28" t="str">
        <f t="shared" si="5"/>
        <v>RF</v>
      </c>
      <c r="T19" s="28" t="str">
        <f t="shared" si="6"/>
        <v>RF</v>
      </c>
      <c r="U19" s="28" t="str">
        <f t="shared" si="7"/>
        <v>RF</v>
      </c>
      <c r="V19" s="28" t="str">
        <f t="shared" si="8"/>
        <v>RF</v>
      </c>
      <c r="W19" s="28" t="str">
        <f t="shared" si="9"/>
        <v>RF</v>
      </c>
      <c r="X19" s="28">
        <f t="shared" si="10"/>
        <v>1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 t="s">
        <v>4</v>
      </c>
      <c r="F20" s="57" t="s">
        <v>4</v>
      </c>
      <c r="G20" s="57" t="s">
        <v>4</v>
      </c>
      <c r="H20" s="57" t="s">
        <v>4</v>
      </c>
      <c r="I20" s="57" t="s">
        <v>4</v>
      </c>
      <c r="J20" s="57" t="s">
        <v>4</v>
      </c>
      <c r="K20" s="57" t="s">
        <v>47</v>
      </c>
      <c r="L20" s="56">
        <f t="shared" si="2"/>
        <v>1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 t="str">
        <f t="shared" si="3"/>
        <v>C</v>
      </c>
      <c r="R20" s="28" t="str">
        <f t="shared" si="4"/>
        <v>C</v>
      </c>
      <c r="S20" s="28" t="str">
        <f t="shared" si="5"/>
        <v>C</v>
      </c>
      <c r="T20" s="28" t="str">
        <f t="shared" si="6"/>
        <v>C</v>
      </c>
      <c r="U20" s="28" t="str">
        <f t="shared" si="7"/>
        <v>C</v>
      </c>
      <c r="V20" s="28" t="str">
        <f t="shared" si="8"/>
        <v>C</v>
      </c>
      <c r="W20" s="28" t="str">
        <f t="shared" si="9"/>
        <v>SIT</v>
      </c>
      <c r="X20" s="28">
        <f t="shared" si="10"/>
        <v>1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 t="s">
        <v>47</v>
      </c>
      <c r="F21" s="57" t="s">
        <v>6</v>
      </c>
      <c r="G21" s="57" t="s">
        <v>7</v>
      </c>
      <c r="H21" s="57" t="s">
        <v>24</v>
      </c>
      <c r="I21" s="57" t="s">
        <v>23</v>
      </c>
      <c r="J21" s="57" t="s">
        <v>48</v>
      </c>
      <c r="K21" s="57" t="s">
        <v>4</v>
      </c>
      <c r="L21" s="56">
        <f t="shared" si="2"/>
        <v>1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 t="str">
        <f t="shared" si="3"/>
        <v>SIT</v>
      </c>
      <c r="R21" s="28" t="str">
        <f t="shared" si="4"/>
        <v>RF</v>
      </c>
      <c r="S21" s="28" t="str">
        <f t="shared" si="5"/>
        <v>LF</v>
      </c>
      <c r="T21" s="28" t="str">
        <f t="shared" si="6"/>
        <v>LCF</v>
      </c>
      <c r="U21" s="28" t="str">
        <f t="shared" si="7"/>
        <v>RCF</v>
      </c>
      <c r="V21" s="28" t="str">
        <f t="shared" si="8"/>
        <v>ROV</v>
      </c>
      <c r="W21" s="28" t="str">
        <f t="shared" si="9"/>
        <v>C</v>
      </c>
      <c r="X21" s="28">
        <f t="shared" si="10"/>
        <v>1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 t="s">
        <v>48</v>
      </c>
      <c r="F22" s="57" t="s">
        <v>48</v>
      </c>
      <c r="G22" s="57" t="s">
        <v>48</v>
      </c>
      <c r="H22" s="57" t="s">
        <v>48</v>
      </c>
      <c r="I22" s="57" t="s">
        <v>48</v>
      </c>
      <c r="J22" s="57" t="s">
        <v>47</v>
      </c>
      <c r="K22" s="57" t="s">
        <v>48</v>
      </c>
      <c r="L22" s="56">
        <f t="shared" si="2"/>
        <v>1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 t="str">
        <f t="shared" si="3"/>
        <v>ROV</v>
      </c>
      <c r="R22" s="28" t="str">
        <f t="shared" si="4"/>
        <v>ROV</v>
      </c>
      <c r="S22" s="28" t="str">
        <f t="shared" si="5"/>
        <v>ROV</v>
      </c>
      <c r="T22" s="28" t="str">
        <f t="shared" si="6"/>
        <v>ROV</v>
      </c>
      <c r="U22" s="28" t="str">
        <f t="shared" si="7"/>
        <v>ROV</v>
      </c>
      <c r="V22" s="28" t="str">
        <f t="shared" si="8"/>
        <v>SIT</v>
      </c>
      <c r="W22" s="28" t="str">
        <f t="shared" si="9"/>
        <v>ROV</v>
      </c>
      <c r="X22" s="28">
        <f t="shared" si="10"/>
        <v>1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M24" s="59"/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OK</v>
      </c>
      <c r="F25" s="1" t="str">
        <f t="shared" si="11"/>
        <v>OK</v>
      </c>
      <c r="G25" s="1" t="str">
        <f t="shared" si="11"/>
        <v>OK</v>
      </c>
      <c r="H25" s="1" t="str">
        <f t="shared" si="11"/>
        <v>OK</v>
      </c>
      <c r="I25" s="1" t="str">
        <f t="shared" si="11"/>
        <v>OK</v>
      </c>
      <c r="J25" s="1" t="str">
        <f t="shared" si="11"/>
        <v>OK</v>
      </c>
      <c r="K25" s="1" t="str">
        <f t="shared" si="11"/>
        <v>OK</v>
      </c>
      <c r="L25" s="1">
        <f>SUM(L11:L24)</f>
        <v>7</v>
      </c>
      <c r="M25" s="59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1</v>
      </c>
      <c r="F26" s="1">
        <f t="shared" si="12"/>
        <v>1</v>
      </c>
      <c r="G26" s="1">
        <f t="shared" si="12"/>
        <v>1</v>
      </c>
      <c r="H26" s="1">
        <f t="shared" si="12"/>
        <v>1</v>
      </c>
      <c r="I26" s="1">
        <f t="shared" si="12"/>
        <v>1</v>
      </c>
      <c r="J26" s="1">
        <f t="shared" si="12"/>
        <v>1</v>
      </c>
      <c r="K26" s="1">
        <f t="shared" si="12"/>
        <v>1</v>
      </c>
      <c r="L26" s="1">
        <f>SUM(E26:K26)</f>
        <v>7</v>
      </c>
      <c r="O26" s="41"/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  <c r="O27" s="41"/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  <c r="O28" s="4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  <c r="O29" s="41"/>
    </row>
    <row r="30" spans="1:24" ht="15" x14ac:dyDescent="0.2">
      <c r="C30" s="62"/>
      <c r="D30" s="16">
        <v>1</v>
      </c>
      <c r="E30" s="71">
        <f t="shared" ref="E30:K30" si="13">COUNTIF(E$11:E$24,"1")</f>
        <v>1</v>
      </c>
      <c r="F30" s="71">
        <f t="shared" si="13"/>
        <v>1</v>
      </c>
      <c r="G30" s="71">
        <f t="shared" si="13"/>
        <v>1</v>
      </c>
      <c r="H30" s="71">
        <f t="shared" si="13"/>
        <v>1</v>
      </c>
      <c r="I30" s="71">
        <f t="shared" si="13"/>
        <v>1</v>
      </c>
      <c r="J30" s="71">
        <f t="shared" si="13"/>
        <v>1</v>
      </c>
      <c r="K30" s="71">
        <f t="shared" si="13"/>
        <v>1</v>
      </c>
      <c r="L30" s="1"/>
      <c r="O30" s="41"/>
    </row>
    <row r="31" spans="1:24" ht="15" x14ac:dyDescent="0.2">
      <c r="C31" s="62"/>
      <c r="D31" s="72">
        <v>2</v>
      </c>
      <c r="E31" s="71">
        <f t="shared" ref="E31:K31" si="14">COUNTIF(E$11:E$24,"2")</f>
        <v>1</v>
      </c>
      <c r="F31" s="71">
        <f t="shared" si="14"/>
        <v>1</v>
      </c>
      <c r="G31" s="71">
        <f t="shared" si="14"/>
        <v>1</v>
      </c>
      <c r="H31" s="71">
        <f t="shared" si="14"/>
        <v>1</v>
      </c>
      <c r="I31" s="71">
        <f t="shared" si="14"/>
        <v>1</v>
      </c>
      <c r="J31" s="71">
        <f t="shared" si="14"/>
        <v>1</v>
      </c>
      <c r="K31" s="71">
        <f t="shared" si="14"/>
        <v>1</v>
      </c>
      <c r="L31" s="1"/>
      <c r="O31" s="41"/>
    </row>
    <row r="32" spans="1:24" ht="15" x14ac:dyDescent="0.2">
      <c r="C32" s="62"/>
      <c r="D32" s="72">
        <v>3</v>
      </c>
      <c r="E32" s="71">
        <f t="shared" ref="E32:K32" si="15">COUNTIF(E$11:E$24,"3")</f>
        <v>1</v>
      </c>
      <c r="F32" s="71">
        <f t="shared" si="15"/>
        <v>1</v>
      </c>
      <c r="G32" s="71">
        <f t="shared" si="15"/>
        <v>1</v>
      </c>
      <c r="H32" s="71">
        <f t="shared" si="15"/>
        <v>1</v>
      </c>
      <c r="I32" s="71">
        <f t="shared" si="15"/>
        <v>1</v>
      </c>
      <c r="J32" s="71">
        <f t="shared" si="15"/>
        <v>1</v>
      </c>
      <c r="K32" s="71">
        <f t="shared" si="15"/>
        <v>1</v>
      </c>
      <c r="L32" s="1"/>
      <c r="O32" s="41"/>
    </row>
    <row r="33" spans="3:22" ht="15" x14ac:dyDescent="0.2">
      <c r="C33" s="62"/>
      <c r="D33" s="73" t="s">
        <v>5</v>
      </c>
      <c r="E33" s="71">
        <f t="shared" ref="E33:K33" si="16">COUNTIF(E$11:E$24,"SS")</f>
        <v>1</v>
      </c>
      <c r="F33" s="71">
        <f t="shared" si="16"/>
        <v>1</v>
      </c>
      <c r="G33" s="71">
        <f t="shared" si="16"/>
        <v>1</v>
      </c>
      <c r="H33" s="71">
        <f t="shared" si="16"/>
        <v>1</v>
      </c>
      <c r="I33" s="71">
        <f t="shared" si="16"/>
        <v>1</v>
      </c>
      <c r="J33" s="71">
        <f t="shared" si="16"/>
        <v>1</v>
      </c>
      <c r="K33" s="71">
        <f t="shared" si="16"/>
        <v>1</v>
      </c>
      <c r="L33" s="1"/>
      <c r="O33" s="41"/>
    </row>
    <row r="34" spans="3:22" ht="15" x14ac:dyDescent="0.2">
      <c r="C34" s="62"/>
      <c r="D34" s="73" t="s">
        <v>3</v>
      </c>
      <c r="E34" s="71">
        <f t="shared" ref="E34:K34" si="17">COUNTIF(E$11:E$24,"P")</f>
        <v>1</v>
      </c>
      <c r="F34" s="71">
        <f t="shared" si="17"/>
        <v>1</v>
      </c>
      <c r="G34" s="71">
        <f t="shared" si="17"/>
        <v>1</v>
      </c>
      <c r="H34" s="71">
        <f t="shared" si="17"/>
        <v>1</v>
      </c>
      <c r="I34" s="71">
        <f t="shared" si="17"/>
        <v>1</v>
      </c>
      <c r="J34" s="71">
        <f t="shared" si="17"/>
        <v>1</v>
      </c>
      <c r="K34" s="71">
        <f t="shared" si="17"/>
        <v>1</v>
      </c>
      <c r="L34" s="1"/>
      <c r="O34" s="41"/>
    </row>
    <row r="35" spans="3:22" ht="15" x14ac:dyDescent="0.2">
      <c r="C35" s="62"/>
      <c r="D35" s="73" t="s">
        <v>4</v>
      </c>
      <c r="E35" s="71">
        <f t="shared" ref="E35:K35" si="18">COUNTIF(E$11:E$24,"C")</f>
        <v>1</v>
      </c>
      <c r="F35" s="71">
        <f t="shared" si="18"/>
        <v>1</v>
      </c>
      <c r="G35" s="71">
        <f t="shared" si="18"/>
        <v>1</v>
      </c>
      <c r="H35" s="71">
        <f t="shared" si="18"/>
        <v>1</v>
      </c>
      <c r="I35" s="71">
        <f t="shared" si="18"/>
        <v>1</v>
      </c>
      <c r="J35" s="71">
        <f t="shared" si="18"/>
        <v>1</v>
      </c>
      <c r="K35" s="71">
        <f t="shared" si="18"/>
        <v>1</v>
      </c>
      <c r="L35" s="1"/>
      <c r="O35" s="41"/>
    </row>
    <row r="36" spans="3:22" ht="15" x14ac:dyDescent="0.2">
      <c r="D36" s="73" t="s">
        <v>7</v>
      </c>
      <c r="E36" s="71">
        <f t="shared" ref="E36:K36" si="19">COUNTIF(E$11:E$24,"LF")</f>
        <v>1</v>
      </c>
      <c r="F36" s="71">
        <f t="shared" si="19"/>
        <v>1</v>
      </c>
      <c r="G36" s="71">
        <f t="shared" si="19"/>
        <v>1</v>
      </c>
      <c r="H36" s="71">
        <f t="shared" si="19"/>
        <v>1</v>
      </c>
      <c r="I36" s="71">
        <f t="shared" si="19"/>
        <v>1</v>
      </c>
      <c r="J36" s="71">
        <f t="shared" si="19"/>
        <v>1</v>
      </c>
      <c r="K36" s="71">
        <f t="shared" si="19"/>
        <v>1</v>
      </c>
      <c r="L36" s="1"/>
      <c r="O36" s="41"/>
    </row>
    <row r="37" spans="3:22" ht="15" x14ac:dyDescent="0.2">
      <c r="D37" s="74" t="s">
        <v>24</v>
      </c>
      <c r="E37" s="71">
        <f t="shared" ref="E37:K37" si="20">COUNTIF(E$11:E$24,"LCF")</f>
        <v>1</v>
      </c>
      <c r="F37" s="71">
        <f t="shared" si="20"/>
        <v>1</v>
      </c>
      <c r="G37" s="71">
        <f t="shared" si="20"/>
        <v>1</v>
      </c>
      <c r="H37" s="71">
        <f t="shared" si="20"/>
        <v>1</v>
      </c>
      <c r="I37" s="71">
        <f t="shared" si="20"/>
        <v>1</v>
      </c>
      <c r="J37" s="71">
        <f t="shared" si="20"/>
        <v>1</v>
      </c>
      <c r="K37" s="71">
        <f t="shared" si="20"/>
        <v>1</v>
      </c>
      <c r="L37" s="1"/>
      <c r="O37" s="41"/>
    </row>
    <row r="38" spans="3:22" x14ac:dyDescent="0.2">
      <c r="D38" s="75" t="s">
        <v>23</v>
      </c>
      <c r="E38" s="71">
        <f t="shared" ref="E38:K38" si="21">COUNTIF(E$11:E$24,"RCF")</f>
        <v>1</v>
      </c>
      <c r="F38" s="71">
        <f t="shared" si="21"/>
        <v>1</v>
      </c>
      <c r="G38" s="71">
        <f t="shared" si="21"/>
        <v>1</v>
      </c>
      <c r="H38" s="71">
        <f t="shared" si="21"/>
        <v>1</v>
      </c>
      <c r="I38" s="71">
        <f t="shared" si="21"/>
        <v>1</v>
      </c>
      <c r="J38" s="71">
        <f t="shared" si="21"/>
        <v>1</v>
      </c>
      <c r="K38" s="71">
        <f t="shared" si="21"/>
        <v>1</v>
      </c>
      <c r="L38" s="1"/>
      <c r="O38" s="41"/>
    </row>
    <row r="39" spans="3:22" ht="15" x14ac:dyDescent="0.2">
      <c r="D39" s="74" t="s">
        <v>6</v>
      </c>
      <c r="E39" s="71">
        <f t="shared" ref="E39:K39" si="22">COUNTIF(E$11:E$24,"RF")</f>
        <v>1</v>
      </c>
      <c r="F39" s="71">
        <f t="shared" si="22"/>
        <v>1</v>
      </c>
      <c r="G39" s="71">
        <f t="shared" si="22"/>
        <v>1</v>
      </c>
      <c r="H39" s="71">
        <f t="shared" si="22"/>
        <v>1</v>
      </c>
      <c r="I39" s="71">
        <f t="shared" si="22"/>
        <v>1</v>
      </c>
      <c r="J39" s="71">
        <f t="shared" si="22"/>
        <v>1</v>
      </c>
      <c r="K39" s="71">
        <f t="shared" si="22"/>
        <v>1</v>
      </c>
      <c r="L39" s="1"/>
      <c r="O39" s="41"/>
    </row>
    <row r="40" spans="3:22" x14ac:dyDescent="0.2">
      <c r="D40" s="75" t="s">
        <v>22</v>
      </c>
      <c r="E40" s="71">
        <f t="shared" ref="E40:K40" si="23">COUNTIF(E$11:E$24,"Rov")</f>
        <v>1</v>
      </c>
      <c r="F40" s="71">
        <f t="shared" si="23"/>
        <v>1</v>
      </c>
      <c r="G40" s="71">
        <f t="shared" si="23"/>
        <v>1</v>
      </c>
      <c r="H40" s="71">
        <f t="shared" si="23"/>
        <v>1</v>
      </c>
      <c r="I40" s="71">
        <f t="shared" si="23"/>
        <v>1</v>
      </c>
      <c r="J40" s="71">
        <f t="shared" si="23"/>
        <v>1</v>
      </c>
      <c r="K40" s="71">
        <f t="shared" si="23"/>
        <v>1</v>
      </c>
      <c r="L40" s="1"/>
      <c r="O40" s="41"/>
    </row>
    <row r="41" spans="3:22" x14ac:dyDescent="0.2">
      <c r="Q41" s="43"/>
      <c r="R41" s="43"/>
      <c r="S41" s="43"/>
      <c r="T41" s="43"/>
      <c r="U41" s="43"/>
      <c r="V41" s="43"/>
    </row>
    <row r="43" spans="3:22" x14ac:dyDescent="0.2">
      <c r="P43" s="43"/>
      <c r="Q43" s="43"/>
      <c r="R43" s="43"/>
      <c r="S43" s="43"/>
      <c r="T43" s="43"/>
    </row>
    <row r="44" spans="3:22" x14ac:dyDescent="0.2">
      <c r="Q44" s="43"/>
      <c r="R44" s="43"/>
      <c r="S44" s="43"/>
      <c r="T44" s="43"/>
      <c r="U44" s="43"/>
      <c r="V44" s="43"/>
    </row>
    <row r="45" spans="3:22" x14ac:dyDescent="0.2">
      <c r="Q45" s="43"/>
      <c r="R45" s="43"/>
      <c r="S45" s="43"/>
      <c r="T45" s="43"/>
      <c r="U45" s="43"/>
      <c r="V45" s="43"/>
    </row>
  </sheetData>
  <sheetProtection algorithmName="SHA-512" hashValue="thOShv3XaLbDXuCbzHuHZIBJCmaRU5g5NajGApZcbVMHdTcGs9a5LWqDJ7L4Goy74CxnmQhxdfMGQRqPtEVbGg==" saltValue="PfgjR7u0bGfDR4gA0pf3fw==" spinCount="100000" sheet="1" objects="1" scenarios="1"/>
  <mergeCells count="7">
    <mergeCell ref="N3:X3"/>
    <mergeCell ref="N9:P9"/>
    <mergeCell ref="E9:K9"/>
    <mergeCell ref="Q9:W9"/>
    <mergeCell ref="E28:K28"/>
    <mergeCell ref="P6:X6"/>
    <mergeCell ref="O7:P7"/>
  </mergeCells>
  <phoneticPr fontId="0" type="noConversion"/>
  <conditionalFormatting sqref="E25:K25">
    <cfRule type="containsText" dxfId="142" priority="13" operator="containsText" text="ERROR">
      <formula>NOT(ISERROR(SEARCH("ERROR",E25)))</formula>
    </cfRule>
    <cfRule type="containsText" dxfId="141" priority="14" operator="containsText" text="ERROR">
      <formula>NOT(ISERROR(SEARCH("ERROR",E25)))</formula>
    </cfRule>
    <cfRule type="containsText" dxfId="140" priority="15" operator="containsText" text="ERROR">
      <formula>NOT(ISERROR(SEARCH("ERROR",E25)))</formula>
    </cfRule>
  </conditionalFormatting>
  <conditionalFormatting sqref="E30:K40">
    <cfRule type="cellIs" dxfId="139" priority="9" operator="equal">
      <formula>1</formula>
    </cfRule>
    <cfRule type="cellIs" priority="10" operator="notEqual">
      <formula>1</formula>
    </cfRule>
  </conditionalFormatting>
  <conditionalFormatting sqref="L4 E11:K24">
    <cfRule type="containsText" dxfId="138" priority="55" stopIfTrue="1" operator="containsText" text="SIT">
      <formula>NOT(ISERROR(SEARCH("SIT",E4)))</formula>
    </cfRule>
  </conditionalFormatting>
  <conditionalFormatting sqref="O8">
    <cfRule type="cellIs" dxfId="137" priority="6" stopIfTrue="1" operator="equal">
      <formula>"LFC-Home"</formula>
    </cfRule>
    <cfRule type="cellIs" dxfId="136" priority="7" stopIfTrue="1" operator="equal">
      <formula>"UF-Home"</formula>
    </cfRule>
  </conditionalFormatting>
  <conditionalFormatting sqref="Q11:W24">
    <cfRule type="cellIs" dxfId="135" priority="1" operator="equal">
      <formula>"Sit"</formula>
    </cfRule>
    <cfRule type="cellIs" dxfId="134" priority="2" operator="equal">
      <formula>"Sit"</formula>
    </cfRule>
    <cfRule type="cellIs" dxfId="133" priority="3" operator="equal">
      <formula>1.5</formula>
    </cfRule>
    <cfRule type="cellIs" dxfId="132" priority="4" operator="equal">
      <formula>"Sit"</formula>
    </cfRule>
  </conditionalFormatting>
  <pageMargins left="0.25" right="0.25" top="0.75" bottom="0.75" header="0.3" footer="0.3"/>
  <pageSetup orientation="landscape" r:id="rId1"/>
  <headerFooter alignWithMargins="0">
    <oddFooter>&amp;L&amp;"Arial,Regular"&amp;8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23" width="8.85546875" style="41"/>
    <col min="24" max="24" width="9.7109375" style="41" bestFit="1" customWidth="1"/>
    <col min="25" max="16384" width="8.85546875" style="41"/>
  </cols>
  <sheetData>
    <row r="1" spans="1:24" ht="23.45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3.45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3.45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2</v>
      </c>
      <c r="P4"/>
      <c r="Q4"/>
      <c r="R4"/>
      <c r="S4"/>
      <c r="T4"/>
      <c r="U4"/>
      <c r="V4"/>
      <c r="W4"/>
      <c r="X4" s="27"/>
    </row>
    <row r="5" spans="1:24" ht="23.45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45019</v>
      </c>
      <c r="P5"/>
      <c r="Q5"/>
      <c r="R5"/>
      <c r="S5"/>
      <c r="T5"/>
      <c r="U5"/>
      <c r="V5"/>
      <c r="W5"/>
      <c r="X5" s="27"/>
    </row>
    <row r="6" spans="1:24" ht="23.45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3.45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Dodgers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3.45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RR-Home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M24" s="59"/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eFTDFlv1+hRMT83hi1umJVLGGNVBrgmiM3OtqBCPONZq35jjeLzwIW2fyNXSbLuEO0idey6hw3J6rMN9NuNtcQ==" saltValue="lRZNd7ivaay6z08nJ0ZKig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131" priority="15" stopIfTrue="1" operator="containsText" text="SIT">
      <formula>NOT(ISERROR(SEARCH("SIT",E11)))</formula>
    </cfRule>
  </conditionalFormatting>
  <conditionalFormatting sqref="E25:K25">
    <cfRule type="containsText" dxfId="130" priority="11" operator="containsText" text="ERROR">
      <formula>NOT(ISERROR(SEARCH("ERROR",E25)))</formula>
    </cfRule>
    <cfRule type="containsText" dxfId="129" priority="12" operator="containsText" text="ERROR">
      <formula>NOT(ISERROR(SEARCH("ERROR",E25)))</formula>
    </cfRule>
    <cfRule type="containsText" dxfId="128" priority="13" operator="containsText" text="ERROR">
      <formula>NOT(ISERROR(SEARCH("ERROR",E25)))</formula>
    </cfRule>
  </conditionalFormatting>
  <conditionalFormatting sqref="E30:K40">
    <cfRule type="cellIs" dxfId="127" priority="9" operator="equal">
      <formula>1</formula>
    </cfRule>
    <cfRule type="cellIs" priority="10" operator="notEqual">
      <formula>1</formula>
    </cfRule>
  </conditionalFormatting>
  <conditionalFormatting sqref="O8">
    <cfRule type="cellIs" dxfId="126" priority="16" stopIfTrue="1" operator="equal">
      <formula>"LFC-Home"</formula>
    </cfRule>
    <cfRule type="cellIs" dxfId="125" priority="17" stopIfTrue="1" operator="equal">
      <formula>"UF-Home"</formula>
    </cfRule>
  </conditionalFormatting>
  <conditionalFormatting sqref="Q11:W24">
    <cfRule type="cellIs" dxfId="124" priority="1" operator="equal">
      <formula>"Sit"</formula>
    </cfRule>
    <cfRule type="cellIs" dxfId="123" priority="2" operator="equal">
      <formula>"Sit"</formula>
    </cfRule>
    <cfRule type="cellIs" dxfId="122" priority="3" operator="equal">
      <formula>1.5</formula>
    </cfRule>
    <cfRule type="cellIs" dxfId="121" priority="4" operator="equal">
      <formula>"Sit"</formula>
    </cfRule>
  </conditionalFormatting>
  <pageMargins left="0.7" right="0.7" top="0.75" bottom="0.75" header="0.3" footer="0.3"/>
  <pageSetup scale="48" orientation="landscape" r:id="rId1"/>
  <headerFooter alignWithMargins="0">
    <oddFooter>&amp;L&amp;"Arial,Regular"&amp;8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3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45026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Cardinals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RR-Home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3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8"/>
      <c r="C25" s="53"/>
      <c r="D25" s="9" t="s">
        <v>21</v>
      </c>
      <c r="E25" s="76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76" t="str">
        <f t="shared" si="11"/>
        <v>ERROR</v>
      </c>
      <c r="G25" s="76" t="str">
        <f t="shared" si="11"/>
        <v>ERROR</v>
      </c>
      <c r="H25" s="76" t="str">
        <f t="shared" si="11"/>
        <v>ERROR</v>
      </c>
      <c r="I25" s="76" t="str">
        <f t="shared" si="11"/>
        <v>ERROR</v>
      </c>
      <c r="J25" s="76" t="str">
        <f t="shared" si="11"/>
        <v>ERROR</v>
      </c>
      <c r="K25" s="77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C26" s="69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x1ejPnAfyLcmzcmQiPtYWhuSWv/oSe0wbSmp4stdwTO6pnIDvv4JIutjdzhT+IYNIt6G8g0glqwjdUSwROWP7g==" saltValue="gWYtGTrEURbqf6XQrCmLjw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120" priority="15" stopIfTrue="1" operator="containsText" text="SIT">
      <formula>NOT(ISERROR(SEARCH("SIT",E11)))</formula>
    </cfRule>
  </conditionalFormatting>
  <conditionalFormatting sqref="E25:K25">
    <cfRule type="containsText" dxfId="119" priority="11" operator="containsText" text="ERROR">
      <formula>NOT(ISERROR(SEARCH("ERROR",E25)))</formula>
    </cfRule>
    <cfRule type="containsText" dxfId="118" priority="12" operator="containsText" text="ERROR">
      <formula>NOT(ISERROR(SEARCH("ERROR",E25)))</formula>
    </cfRule>
    <cfRule type="containsText" dxfId="117" priority="13" operator="containsText" text="ERROR">
      <formula>NOT(ISERROR(SEARCH("ERROR",E25)))</formula>
    </cfRule>
  </conditionalFormatting>
  <conditionalFormatting sqref="E30:K40">
    <cfRule type="cellIs" dxfId="116" priority="9" operator="equal">
      <formula>1</formula>
    </cfRule>
    <cfRule type="cellIs" priority="10" operator="notEqual">
      <formula>1</formula>
    </cfRule>
  </conditionalFormatting>
  <conditionalFormatting sqref="O8">
    <cfRule type="cellIs" dxfId="115" priority="16" stopIfTrue="1" operator="equal">
      <formula>"LFC-Home"</formula>
    </cfRule>
    <cfRule type="cellIs" dxfId="114" priority="17" stopIfTrue="1" operator="equal">
      <formula>"UF-Home"</formula>
    </cfRule>
  </conditionalFormatting>
  <conditionalFormatting sqref="Q11:W24">
    <cfRule type="cellIs" dxfId="113" priority="1" operator="equal">
      <formula>"Sit"</formula>
    </cfRule>
    <cfRule type="cellIs" dxfId="112" priority="2" operator="equal">
      <formula>"Sit"</formula>
    </cfRule>
    <cfRule type="cellIs" dxfId="111" priority="3" operator="equal">
      <formula>1.5</formula>
    </cfRule>
    <cfRule type="cellIs" dxfId="110" priority="4" operator="equal">
      <formula>"Sit"</formula>
    </cfRule>
  </conditionalFormatting>
  <pageMargins left="1.1000000000000001" right="0" top="1" bottom="0" header="0" footer="0"/>
  <pageSetup fitToHeight="0" orientation="landscape" r:id="rId1"/>
  <headerFooter alignWithMargins="0">
    <oddFooter>&amp;L&amp;"Arial,Regular"&amp;8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2.9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2.9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2.9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4</v>
      </c>
      <c r="P4"/>
      <c r="Q4"/>
      <c r="R4"/>
      <c r="S4"/>
      <c r="T4"/>
      <c r="U4"/>
      <c r="V4"/>
      <c r="W4"/>
      <c r="X4" s="27"/>
    </row>
    <row r="5" spans="1:24" ht="22.9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45033</v>
      </c>
      <c r="P5"/>
      <c r="Q5"/>
      <c r="R5"/>
      <c r="S5"/>
      <c r="T5"/>
      <c r="U5"/>
      <c r="V5"/>
      <c r="W5"/>
      <c r="X5" s="27"/>
    </row>
    <row r="6" spans="1:24" ht="22.9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2.9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Rangers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2.9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RR-Visitor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Pe63DJPF2oGjqj8SH28gBqDNYcX9fj/k2DZkieT3Qk96YoFQpiHurRmVfFtZYCFqWoro1tatbLTfACt292V4ew==" saltValue="LbRSrGhPnLDaK7UObKROcQ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109" priority="15" stopIfTrue="1" operator="containsText" text="SIT">
      <formula>NOT(ISERROR(SEARCH("SIT",E11)))</formula>
    </cfRule>
  </conditionalFormatting>
  <conditionalFormatting sqref="E25:K25">
    <cfRule type="containsText" dxfId="108" priority="11" operator="containsText" text="ERROR">
      <formula>NOT(ISERROR(SEARCH("ERROR",E25)))</formula>
    </cfRule>
    <cfRule type="containsText" dxfId="107" priority="12" operator="containsText" text="ERROR">
      <formula>NOT(ISERROR(SEARCH("ERROR",E25)))</formula>
    </cfRule>
    <cfRule type="containsText" dxfId="106" priority="13" operator="containsText" text="ERROR">
      <formula>NOT(ISERROR(SEARCH("ERROR",E25)))</formula>
    </cfRule>
  </conditionalFormatting>
  <conditionalFormatting sqref="E30:K40">
    <cfRule type="cellIs" dxfId="105" priority="9" operator="equal">
      <formula>1</formula>
    </cfRule>
    <cfRule type="cellIs" priority="10" operator="notEqual">
      <formula>1</formula>
    </cfRule>
  </conditionalFormatting>
  <conditionalFormatting sqref="O8">
    <cfRule type="cellIs" dxfId="104" priority="16" stopIfTrue="1" operator="equal">
      <formula>"LFC-Home"</formula>
    </cfRule>
    <cfRule type="cellIs" dxfId="103" priority="17" stopIfTrue="1" operator="equal">
      <formula>"UF-Home"</formula>
    </cfRule>
  </conditionalFormatting>
  <conditionalFormatting sqref="Q11:W24">
    <cfRule type="cellIs" dxfId="102" priority="1" operator="equal">
      <formula>"Sit"</formula>
    </cfRule>
    <cfRule type="cellIs" dxfId="101" priority="2" operator="equal">
      <formula>"Sit"</formula>
    </cfRule>
    <cfRule type="cellIs" dxfId="100" priority="3" operator="equal">
      <formula>1.5</formula>
    </cfRule>
    <cfRule type="cellIs" dxfId="99" priority="4" operator="equal">
      <formula>"Sit"</formula>
    </cfRule>
  </conditionalFormatting>
  <pageMargins left="1.1000000000000001" right="0" top="1" bottom="0" header="0" footer="0"/>
  <pageSetup orientation="landscape" horizontalDpi="4294967293" verticalDpi="4294967293" r:id="rId1"/>
  <headerFooter alignWithMargins="0">
    <oddFooter>&amp;L&amp;"Arial,Regular"&amp;8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3.45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3.45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3.45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5</v>
      </c>
      <c r="P4"/>
      <c r="Q4"/>
      <c r="R4"/>
      <c r="S4"/>
      <c r="T4"/>
      <c r="U4"/>
      <c r="V4"/>
      <c r="W4"/>
      <c r="X4" s="27"/>
    </row>
    <row r="5" spans="1:24" ht="23.45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45040</v>
      </c>
      <c r="P5"/>
      <c r="Q5"/>
      <c r="R5"/>
      <c r="S5"/>
      <c r="T5"/>
      <c r="U5"/>
      <c r="V5"/>
      <c r="W5"/>
      <c r="X5" s="27"/>
    </row>
    <row r="6" spans="1:24" ht="23.45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3.45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Mets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3.45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RR-Vistor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QtOW1Tg1/68yarVqnVlrRsVD1YLklUbBziG7tLjaEH+v2MJUIwX2Cj0DnhVtVDUrheUm+BQlbeCdoQpmCLqqTw==" saltValue="KJsOavwz6zjWvzVM8T2i9Q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98" priority="15" stopIfTrue="1" operator="containsText" text="SIT">
      <formula>NOT(ISERROR(SEARCH("SIT",E11)))</formula>
    </cfRule>
  </conditionalFormatting>
  <conditionalFormatting sqref="E25:K25">
    <cfRule type="containsText" dxfId="97" priority="11" operator="containsText" text="ERROR">
      <formula>NOT(ISERROR(SEARCH("ERROR",E25)))</formula>
    </cfRule>
    <cfRule type="containsText" dxfId="96" priority="12" operator="containsText" text="ERROR">
      <formula>NOT(ISERROR(SEARCH("ERROR",E25)))</formula>
    </cfRule>
    <cfRule type="containsText" dxfId="95" priority="13" operator="containsText" text="ERROR">
      <formula>NOT(ISERROR(SEARCH("ERROR",E25)))</formula>
    </cfRule>
  </conditionalFormatting>
  <conditionalFormatting sqref="E30:K40">
    <cfRule type="cellIs" dxfId="94" priority="9" operator="equal">
      <formula>1</formula>
    </cfRule>
    <cfRule type="cellIs" priority="10" operator="notEqual">
      <formula>1</formula>
    </cfRule>
  </conditionalFormatting>
  <conditionalFormatting sqref="O8">
    <cfRule type="cellIs" dxfId="93" priority="16" stopIfTrue="1" operator="equal">
      <formula>"LFC-Home"</formula>
    </cfRule>
    <cfRule type="cellIs" dxfId="92" priority="17" stopIfTrue="1" operator="equal">
      <formula>"UF-Home"</formula>
    </cfRule>
  </conditionalFormatting>
  <conditionalFormatting sqref="Q11:W24">
    <cfRule type="cellIs" dxfId="91" priority="1" operator="equal">
      <formula>"Sit"</formula>
    </cfRule>
    <cfRule type="cellIs" dxfId="90" priority="2" operator="equal">
      <formula>"Sit"</formula>
    </cfRule>
    <cfRule type="cellIs" dxfId="89" priority="3" operator="equal">
      <formula>1.5</formula>
    </cfRule>
    <cfRule type="cellIs" dxfId="88" priority="4" operator="equal">
      <formula>"Sit"</formula>
    </cfRule>
  </conditionalFormatting>
  <pageMargins left="1.1000000000000001" right="0" top="1" bottom="0" header="0" footer="0"/>
  <pageSetup scale="91" orientation="landscape" horizontalDpi="4294967293" verticalDpi="4294967293" r:id="rId1"/>
  <headerFooter alignWithMargins="0">
    <oddFooter>&amp;L&amp;"Arial,Regular"&amp;8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3.45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3.45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3.45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6</v>
      </c>
      <c r="P4"/>
      <c r="Q4"/>
      <c r="R4"/>
      <c r="S4"/>
      <c r="T4"/>
      <c r="U4"/>
      <c r="V4"/>
      <c r="W4"/>
      <c r="X4" s="27"/>
    </row>
    <row r="5" spans="1:24" ht="23.45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45047</v>
      </c>
      <c r="P5"/>
      <c r="Q5"/>
      <c r="R5"/>
      <c r="S5"/>
      <c r="T5"/>
      <c r="U5"/>
      <c r="V5"/>
      <c r="W5"/>
      <c r="X5" s="27"/>
    </row>
    <row r="6" spans="1:24" ht="23.45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3.45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Cubs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3.45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RR-Visitor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HFAFqmDS8rZD4ZZ/snBRURhL+PAfBMnmAvQeGmuiey2nSlK1ahc7bZMWRdvX6Fy8yqHiMco/Nt57gm4VnRzu7w==" saltValue="9LHf/N7HpAbvxdgQLz/Qlg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87" priority="15" stopIfTrue="1" operator="containsText" text="SIT">
      <formula>NOT(ISERROR(SEARCH("SIT",E11)))</formula>
    </cfRule>
  </conditionalFormatting>
  <conditionalFormatting sqref="E25:K25">
    <cfRule type="containsText" dxfId="86" priority="11" operator="containsText" text="ERROR">
      <formula>NOT(ISERROR(SEARCH("ERROR",E25)))</formula>
    </cfRule>
    <cfRule type="containsText" dxfId="85" priority="12" operator="containsText" text="ERROR">
      <formula>NOT(ISERROR(SEARCH("ERROR",E25)))</formula>
    </cfRule>
    <cfRule type="containsText" dxfId="84" priority="13" operator="containsText" text="ERROR">
      <formula>NOT(ISERROR(SEARCH("ERROR",E25)))</formula>
    </cfRule>
  </conditionalFormatting>
  <conditionalFormatting sqref="E30:K40">
    <cfRule type="cellIs" dxfId="83" priority="9" operator="equal">
      <formula>1</formula>
    </cfRule>
    <cfRule type="cellIs" priority="10" operator="notEqual">
      <formula>1</formula>
    </cfRule>
  </conditionalFormatting>
  <conditionalFormatting sqref="O8">
    <cfRule type="cellIs" dxfId="82" priority="16" stopIfTrue="1" operator="equal">
      <formula>"LFC-Home"</formula>
    </cfRule>
    <cfRule type="cellIs" dxfId="81" priority="17" stopIfTrue="1" operator="equal">
      <formula>"UF-Home"</formula>
    </cfRule>
  </conditionalFormatting>
  <conditionalFormatting sqref="Q11:W24">
    <cfRule type="cellIs" dxfId="80" priority="1" operator="equal">
      <formula>"Sit"</formula>
    </cfRule>
    <cfRule type="cellIs" dxfId="79" priority="2" operator="equal">
      <formula>"Sit"</formula>
    </cfRule>
    <cfRule type="cellIs" dxfId="78" priority="3" operator="equal">
      <formula>1.5</formula>
    </cfRule>
    <cfRule type="cellIs" dxfId="77" priority="4" operator="equal">
      <formula>"Sit"</formula>
    </cfRule>
  </conditionalFormatting>
  <pageMargins left="1.1000000000000001" right="0" top="1" bottom="0" header="0" footer="0"/>
  <pageSetup orientation="landscape" horizontalDpi="4294967293" verticalDpi="4294967293" r:id="rId1"/>
  <headerFooter alignWithMargins="0">
    <oddFooter>&amp;L&amp;"Arial,Regular"&amp;8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3.45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3.45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3.45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7</v>
      </c>
      <c r="P4"/>
      <c r="Q4"/>
      <c r="R4"/>
      <c r="S4"/>
      <c r="T4"/>
      <c r="U4"/>
      <c r="V4"/>
      <c r="W4"/>
      <c r="X4" s="27"/>
    </row>
    <row r="5" spans="1:24" ht="23.45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45054</v>
      </c>
      <c r="P5"/>
      <c r="Q5"/>
      <c r="R5"/>
      <c r="S5"/>
      <c r="T5"/>
      <c r="U5"/>
      <c r="V5"/>
      <c r="W5"/>
      <c r="X5" s="27"/>
    </row>
    <row r="6" spans="1:24" ht="23.45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3.45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Red Sox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3.45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RR-Vistior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KoRgB1sdXUri+HtmD36QQsLmA4m+ocHlF1btLlz2UFp6rPTmZVmp8QkNM8A/By/3kAKsh8ep4QkVngJOHblD/w==" saltValue="pMDRUUpXhF/j1FxpC+G+Ww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76" priority="15" stopIfTrue="1" operator="containsText" text="SIT">
      <formula>NOT(ISERROR(SEARCH("SIT",E11)))</formula>
    </cfRule>
  </conditionalFormatting>
  <conditionalFormatting sqref="E25:K25">
    <cfRule type="containsText" dxfId="75" priority="11" operator="containsText" text="ERROR">
      <formula>NOT(ISERROR(SEARCH("ERROR",E25)))</formula>
    </cfRule>
    <cfRule type="containsText" dxfId="74" priority="12" operator="containsText" text="ERROR">
      <formula>NOT(ISERROR(SEARCH("ERROR",E25)))</formula>
    </cfRule>
    <cfRule type="containsText" dxfId="73" priority="13" operator="containsText" text="ERROR">
      <formula>NOT(ISERROR(SEARCH("ERROR",E25)))</formula>
    </cfRule>
  </conditionalFormatting>
  <conditionalFormatting sqref="E30:K40">
    <cfRule type="cellIs" dxfId="72" priority="9" operator="equal">
      <formula>1</formula>
    </cfRule>
    <cfRule type="cellIs" priority="10" operator="notEqual">
      <formula>1</formula>
    </cfRule>
  </conditionalFormatting>
  <conditionalFormatting sqref="O8">
    <cfRule type="cellIs" dxfId="71" priority="16" stopIfTrue="1" operator="equal">
      <formula>"LFC-Home"</formula>
    </cfRule>
    <cfRule type="cellIs" dxfId="70" priority="17" stopIfTrue="1" operator="equal">
      <formula>"UF-Home"</formula>
    </cfRule>
  </conditionalFormatting>
  <conditionalFormatting sqref="Q11:W24">
    <cfRule type="cellIs" dxfId="69" priority="1" operator="equal">
      <formula>"Sit"</formula>
    </cfRule>
    <cfRule type="cellIs" dxfId="68" priority="2" operator="equal">
      <formula>"Sit"</formula>
    </cfRule>
    <cfRule type="cellIs" dxfId="67" priority="3" operator="equal">
      <formula>1.5</formula>
    </cfRule>
    <cfRule type="cellIs" dxfId="66" priority="4" operator="equal">
      <formula>"Sit"</formula>
    </cfRule>
  </conditionalFormatting>
  <pageMargins left="1.1000000000000001" right="0" top="1" bottom="0" header="0" footer="0"/>
  <pageSetup orientation="landscape" horizontalDpi="4294967293" verticalDpi="4294967293" r:id="rId1"/>
  <headerFooter alignWithMargins="0">
    <oddFooter>&amp;L&amp;"Arial,Regular"&amp;8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70" zoomScaleNormal="70" workbookViewId="0"/>
  </sheetViews>
  <sheetFormatPr defaultColWidth="8.85546875" defaultRowHeight="12.75" x14ac:dyDescent="0.2"/>
  <cols>
    <col min="1" max="1" width="8.85546875" style="41"/>
    <col min="2" max="2" width="8.85546875" style="41" customWidth="1"/>
    <col min="3" max="3" width="15.140625" style="41" customWidth="1"/>
    <col min="4" max="4" width="22.28515625" style="41" bestFit="1" customWidth="1"/>
    <col min="5" max="10" width="7.42578125" style="41" customWidth="1"/>
    <col min="11" max="11" width="8.85546875" style="41" customWidth="1"/>
    <col min="12" max="12" width="12" style="43" bestFit="1" customWidth="1"/>
    <col min="13" max="13" width="8.85546875" style="41" customWidth="1"/>
    <col min="14" max="14" width="14.85546875" style="41" customWidth="1"/>
    <col min="15" max="15" width="15.140625" style="41" customWidth="1"/>
    <col min="16" max="16" width="26" style="41" customWidth="1"/>
    <col min="17" max="16384" width="8.85546875" style="41"/>
  </cols>
  <sheetData>
    <row r="1" spans="1:24" ht="23.45" customHeight="1" x14ac:dyDescent="0.2">
      <c r="A1" s="38" t="s">
        <v>36</v>
      </c>
      <c r="B1" s="39"/>
      <c r="N1" s="42" t="s">
        <v>57</v>
      </c>
      <c r="O1" s="40"/>
    </row>
    <row r="2" spans="1:24" ht="22.9" customHeight="1" x14ac:dyDescent="0.2">
      <c r="A2" s="44" t="s">
        <v>28</v>
      </c>
      <c r="B2" s="45" t="s">
        <v>37</v>
      </c>
      <c r="C2" s="45"/>
      <c r="D2" s="45"/>
      <c r="E2" s="45"/>
      <c r="F2" s="46"/>
      <c r="G2" s="39"/>
      <c r="H2" s="39"/>
      <c r="I2" s="39"/>
      <c r="J2" s="39"/>
      <c r="K2" s="39"/>
      <c r="L2" s="40"/>
      <c r="O2" s="43"/>
    </row>
    <row r="3" spans="1:24" ht="23.45" customHeight="1" x14ac:dyDescent="0.3">
      <c r="A3" s="38" t="s">
        <v>29</v>
      </c>
      <c r="B3" s="38" t="s">
        <v>35</v>
      </c>
      <c r="C3" s="63"/>
      <c r="D3" s="63"/>
      <c r="E3" s="63"/>
      <c r="F3" s="63"/>
      <c r="G3" s="63"/>
      <c r="H3" s="63"/>
      <c r="I3" s="63"/>
      <c r="J3" s="63"/>
      <c r="N3" s="92" t="str">
        <f>+CONCATENATE('Game Schedule &amp; Roster'!A3," - ",'Game Schedule &amp; Roster'!D3," - ",'Game Schedule &amp; Roster'!F3)</f>
        <v>Rangers - Bruce Bochy - 214-867-5309</v>
      </c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4" ht="23.45" customHeight="1" x14ac:dyDescent="0.2">
      <c r="A4" s="38" t="s">
        <v>29</v>
      </c>
      <c r="B4" s="38" t="s">
        <v>40</v>
      </c>
      <c r="C4" s="64"/>
      <c r="D4" s="64"/>
      <c r="N4" s="26" t="s">
        <v>10</v>
      </c>
      <c r="O4" s="26">
        <v>8</v>
      </c>
      <c r="P4"/>
      <c r="Q4"/>
      <c r="R4"/>
      <c r="S4"/>
      <c r="T4"/>
      <c r="U4"/>
      <c r="V4"/>
      <c r="W4"/>
      <c r="X4" s="27"/>
    </row>
    <row r="5" spans="1:24" ht="23.45" customHeight="1" x14ac:dyDescent="0.2">
      <c r="A5" s="38" t="s">
        <v>30</v>
      </c>
      <c r="B5" s="38" t="s">
        <v>41</v>
      </c>
      <c r="C5" s="64"/>
      <c r="D5" s="65"/>
      <c r="N5" s="28" t="s">
        <v>9</v>
      </c>
      <c r="O5" s="29">
        <f>VLOOKUP($O$4,'Game Schedule &amp; Roster'!$A$6:$F$18,2)</f>
        <v>45061</v>
      </c>
      <c r="P5"/>
      <c r="Q5"/>
      <c r="R5"/>
      <c r="S5"/>
      <c r="T5"/>
      <c r="U5"/>
      <c r="V5"/>
      <c r="W5"/>
      <c r="X5" s="27"/>
    </row>
    <row r="6" spans="1:24" ht="23.45" customHeight="1" x14ac:dyDescent="0.2">
      <c r="A6" s="38" t="s">
        <v>31</v>
      </c>
      <c r="B6" s="38" t="s">
        <v>42</v>
      </c>
      <c r="C6" s="64"/>
      <c r="D6" s="66"/>
      <c r="N6" s="28" t="s">
        <v>20</v>
      </c>
      <c r="O6" s="30">
        <f>VLOOKUP($O$4,'Game Schedule &amp; Roster'!$A$6:$F$18,3)</f>
        <v>0.75</v>
      </c>
      <c r="P6" s="103" t="s">
        <v>27</v>
      </c>
      <c r="Q6" s="103"/>
      <c r="R6" s="103"/>
      <c r="S6" s="103"/>
      <c r="T6" s="103"/>
      <c r="U6" s="103"/>
      <c r="V6" s="103"/>
      <c r="W6" s="103"/>
      <c r="X6" s="103"/>
    </row>
    <row r="7" spans="1:24" ht="23.45" customHeight="1" x14ac:dyDescent="0.3">
      <c r="A7" s="39"/>
      <c r="B7" s="38" t="s">
        <v>32</v>
      </c>
      <c r="C7" s="64"/>
      <c r="D7" s="67"/>
      <c r="N7" s="28" t="s">
        <v>8</v>
      </c>
      <c r="O7" s="101" t="str">
        <f>VLOOKUP($O$4,'Game Schedule &amp; Roster'!$A$6:$F$18,4)</f>
        <v>Bye</v>
      </c>
      <c r="P7" s="104"/>
      <c r="Q7" s="31"/>
      <c r="R7" s="31"/>
      <c r="S7" s="31"/>
      <c r="T7" s="31"/>
      <c r="U7" s="31"/>
      <c r="V7" s="31"/>
      <c r="W7" s="31"/>
      <c r="X7" s="32" t="str">
        <f>IF(SUM(Q7:W7)&lt;1," ",SUM(Q7:W7))</f>
        <v xml:space="preserve"> </v>
      </c>
    </row>
    <row r="8" spans="1:24" ht="23.45" customHeight="1" x14ac:dyDescent="0.3">
      <c r="A8" s="38" t="s">
        <v>33</v>
      </c>
      <c r="B8" s="38" t="s">
        <v>34</v>
      </c>
      <c r="C8" s="64"/>
      <c r="D8" s="67"/>
      <c r="N8" s="28" t="s">
        <v>45</v>
      </c>
      <c r="O8" s="33" t="str">
        <f>CONCATENATE(VLOOKUP($O$4,'Game Schedule &amp; Roster'!$A$6:$F$18,6),"-",VLOOKUP($O$4,'Game Schedule &amp; Roster'!$A$6:$F$18,5))</f>
        <v>RR-</v>
      </c>
      <c r="P8" s="31" t="str">
        <f>'Game Schedule &amp; Roster'!A3</f>
        <v>Rangers</v>
      </c>
      <c r="Q8" s="31"/>
      <c r="R8" s="31"/>
      <c r="S8" s="31"/>
      <c r="T8" s="31"/>
      <c r="U8" s="31"/>
      <c r="V8" s="31"/>
      <c r="W8" s="31"/>
      <c r="X8" s="32" t="str">
        <f>IF(SUM(Q8:W8)&lt;1," ",SUM(Q8:W8))</f>
        <v xml:space="preserve"> </v>
      </c>
    </row>
    <row r="9" spans="1:24" x14ac:dyDescent="0.2">
      <c r="E9" s="96" t="s">
        <v>2</v>
      </c>
      <c r="F9" s="96"/>
      <c r="G9" s="96"/>
      <c r="H9" s="96"/>
      <c r="I9" s="96"/>
      <c r="J9" s="96"/>
      <c r="K9" s="96"/>
      <c r="L9" s="52" t="s">
        <v>13</v>
      </c>
      <c r="N9" s="95" t="str">
        <f>CONCATENATE(B1," Batting Line-Up")</f>
        <v xml:space="preserve"> Batting Line-Up</v>
      </c>
      <c r="O9" s="95"/>
      <c r="P9" s="95"/>
      <c r="Q9" s="97" t="s">
        <v>2</v>
      </c>
      <c r="R9" s="98"/>
      <c r="S9" s="98"/>
      <c r="T9" s="98"/>
      <c r="U9" s="98"/>
      <c r="V9" s="98"/>
      <c r="W9" s="99"/>
      <c r="X9" s="9"/>
    </row>
    <row r="10" spans="1:24" s="43" customFormat="1" ht="15.75" x14ac:dyDescent="0.25">
      <c r="A10" s="54"/>
      <c r="B10" s="54" t="s">
        <v>14</v>
      </c>
      <c r="C10" s="54" t="s">
        <v>0</v>
      </c>
      <c r="D10" s="54" t="s">
        <v>1</v>
      </c>
      <c r="E10" s="54">
        <v>1</v>
      </c>
      <c r="F10" s="54">
        <v>2</v>
      </c>
      <c r="G10" s="54">
        <v>3</v>
      </c>
      <c r="H10" s="54">
        <v>4</v>
      </c>
      <c r="I10" s="54">
        <v>5</v>
      </c>
      <c r="J10" s="54">
        <v>6</v>
      </c>
      <c r="K10" s="55">
        <v>7</v>
      </c>
      <c r="L10" s="52"/>
      <c r="N10" s="6" t="s">
        <v>14</v>
      </c>
      <c r="O10" s="6" t="s">
        <v>0</v>
      </c>
      <c r="P10" s="6" t="s">
        <v>1</v>
      </c>
      <c r="Q10" s="6">
        <v>1</v>
      </c>
      <c r="R10" s="6">
        <v>2</v>
      </c>
      <c r="S10" s="6">
        <v>3</v>
      </c>
      <c r="T10" s="6">
        <v>4</v>
      </c>
      <c r="U10" s="6">
        <v>5</v>
      </c>
      <c r="V10" s="6">
        <v>6</v>
      </c>
      <c r="W10" s="6">
        <v>7</v>
      </c>
      <c r="X10" s="6" t="s">
        <v>44</v>
      </c>
    </row>
    <row r="11" spans="1:24" ht="22.5" customHeight="1" x14ac:dyDescent="0.2">
      <c r="A11" s="56">
        <v>1</v>
      </c>
      <c r="B11" s="57">
        <v>1</v>
      </c>
      <c r="C11" s="57">
        <f>'Game Schedule &amp; Roster'!L6</f>
        <v>44</v>
      </c>
      <c r="D11" s="58" t="str">
        <f>'Game Schedule &amp; Roster'!M6</f>
        <v>Hank Aaron</v>
      </c>
      <c r="E11" s="57"/>
      <c r="F11" s="57"/>
      <c r="G11" s="57"/>
      <c r="H11" s="57"/>
      <c r="I11" s="57"/>
      <c r="J11" s="57"/>
      <c r="K11" s="57"/>
      <c r="L11" s="56">
        <f>COUNTIF($E11:$K11,"Sit")</f>
        <v>0</v>
      </c>
      <c r="M11" s="59"/>
      <c r="N11" s="28">
        <v>1</v>
      </c>
      <c r="O11" s="28">
        <f t="shared" ref="O11:O24" si="0">VLOOKUP($N11,$B$11:$D$24,2,FALSE)</f>
        <v>44</v>
      </c>
      <c r="P11" s="37" t="str">
        <f t="shared" ref="P11:P24" si="1">VLOOKUP($N11,$B$11:$D$24,3,FALSE)</f>
        <v>Hank Aaron</v>
      </c>
      <c r="Q11" s="28">
        <f>VLOOKUP($N11,$B$11:$K$24,4,FALSE)</f>
        <v>0</v>
      </c>
      <c r="R11" s="28">
        <f>VLOOKUP($N11,$B$11:$K$24,5,FALSE)</f>
        <v>0</v>
      </c>
      <c r="S11" s="28">
        <f>VLOOKUP($N11,$B$11:$K$24,6,FALSE)</f>
        <v>0</v>
      </c>
      <c r="T11" s="28">
        <f>VLOOKUP($N11,$B$11:$K$24,7,FALSE)</f>
        <v>0</v>
      </c>
      <c r="U11" s="28">
        <f>VLOOKUP($N11,$B$11:$K$24,8,FALSE)</f>
        <v>0</v>
      </c>
      <c r="V11" s="28">
        <f>VLOOKUP($N11,$B$11:$K$24,9,FALSE)</f>
        <v>0</v>
      </c>
      <c r="W11" s="28">
        <f>VLOOKUP($N11,$B$11:$K$24,10,FALSE)</f>
        <v>0</v>
      </c>
      <c r="X11" s="28">
        <f>COUNTIF($Q11:$W11,"Sit")</f>
        <v>0</v>
      </c>
    </row>
    <row r="12" spans="1:24" ht="22.5" customHeight="1" x14ac:dyDescent="0.2">
      <c r="A12" s="56">
        <v>2</v>
      </c>
      <c r="B12" s="57">
        <v>2</v>
      </c>
      <c r="C12" s="57">
        <f>'Game Schedule &amp; Roster'!L7</f>
        <v>1</v>
      </c>
      <c r="D12" s="58" t="str">
        <f>'Game Schedule &amp; Roster'!M7</f>
        <v>Ozzie Smith</v>
      </c>
      <c r="E12" s="57"/>
      <c r="F12" s="57"/>
      <c r="G12" s="57"/>
      <c r="H12" s="57"/>
      <c r="I12" s="57"/>
      <c r="J12" s="57"/>
      <c r="K12" s="57"/>
      <c r="L12" s="56">
        <f t="shared" ref="L12:L23" si="2">COUNTIF($E12:$K12,"Sit")</f>
        <v>0</v>
      </c>
      <c r="M12" s="59"/>
      <c r="N12" s="28">
        <v>2</v>
      </c>
      <c r="O12" s="28">
        <f t="shared" si="0"/>
        <v>1</v>
      </c>
      <c r="P12" s="37" t="str">
        <f t="shared" si="1"/>
        <v>Ozzie Smith</v>
      </c>
      <c r="Q12" s="28">
        <f t="shared" ref="Q12:Q22" si="3">VLOOKUP($N12,$B$11:$K$24,4,FALSE)</f>
        <v>0</v>
      </c>
      <c r="R12" s="28">
        <f t="shared" ref="R12:R24" si="4">VLOOKUP($N12,$B$11:$K$24,5,FALSE)</f>
        <v>0</v>
      </c>
      <c r="S12" s="28">
        <f t="shared" ref="S12:S24" si="5">VLOOKUP($N12,$B$11:$K$24,6,FALSE)</f>
        <v>0</v>
      </c>
      <c r="T12" s="28">
        <f t="shared" ref="T12:T24" si="6">VLOOKUP($N12,$B$11:$K$24,7,FALSE)</f>
        <v>0</v>
      </c>
      <c r="U12" s="28">
        <f t="shared" ref="U12:U24" si="7">VLOOKUP($N12,$B$11:$K$24,8,FALSE)</f>
        <v>0</v>
      </c>
      <c r="V12" s="28">
        <f t="shared" ref="V12:V24" si="8">VLOOKUP($N12,$B$11:$K$24,9,FALSE)</f>
        <v>0</v>
      </c>
      <c r="W12" s="28">
        <f t="shared" ref="W12:W24" si="9">VLOOKUP($N12,$B$11:$K$24,10,FALSE)</f>
        <v>0</v>
      </c>
      <c r="X12" s="28">
        <f t="shared" ref="X12:X24" si="10">COUNTIF($Q12:$W12,"Sit")</f>
        <v>0</v>
      </c>
    </row>
    <row r="13" spans="1:24" ht="22.5" customHeight="1" x14ac:dyDescent="0.2">
      <c r="A13" s="56">
        <v>3</v>
      </c>
      <c r="B13" s="57">
        <v>3</v>
      </c>
      <c r="C13" s="57">
        <f>'Game Schedule &amp; Roster'!L8</f>
        <v>2</v>
      </c>
      <c r="D13" s="58" t="str">
        <f>'Game Schedule &amp; Roster'!M8</f>
        <v>Derek Jeter</v>
      </c>
      <c r="E13" s="57"/>
      <c r="F13" s="57"/>
      <c r="G13" s="57"/>
      <c r="H13" s="57"/>
      <c r="I13" s="57"/>
      <c r="J13" s="57"/>
      <c r="K13" s="57"/>
      <c r="L13" s="56">
        <f>COUNTIF($E13:$K13,"Sit")</f>
        <v>0</v>
      </c>
      <c r="M13" s="59"/>
      <c r="N13" s="28">
        <v>3</v>
      </c>
      <c r="O13" s="28">
        <f t="shared" si="0"/>
        <v>2</v>
      </c>
      <c r="P13" s="37" t="str">
        <f t="shared" si="1"/>
        <v>Derek Jeter</v>
      </c>
      <c r="Q13" s="28">
        <f t="shared" si="3"/>
        <v>0</v>
      </c>
      <c r="R13" s="28">
        <f t="shared" si="4"/>
        <v>0</v>
      </c>
      <c r="S13" s="28">
        <f t="shared" si="5"/>
        <v>0</v>
      </c>
      <c r="T13" s="28">
        <f t="shared" si="6"/>
        <v>0</v>
      </c>
      <c r="U13" s="28">
        <f t="shared" si="7"/>
        <v>0</v>
      </c>
      <c r="V13" s="28">
        <f t="shared" si="8"/>
        <v>0</v>
      </c>
      <c r="W13" s="28">
        <f t="shared" si="9"/>
        <v>0</v>
      </c>
      <c r="X13" s="28">
        <f t="shared" si="10"/>
        <v>0</v>
      </c>
    </row>
    <row r="14" spans="1:24" ht="22.5" customHeight="1" x14ac:dyDescent="0.2">
      <c r="A14" s="56">
        <v>4</v>
      </c>
      <c r="B14" s="57">
        <v>4</v>
      </c>
      <c r="C14" s="57">
        <f>'Game Schedule &amp; Roster'!L9</f>
        <v>3</v>
      </c>
      <c r="D14" s="58" t="str">
        <f>'Game Schedule &amp; Roster'!M9</f>
        <v>Babe Ruth</v>
      </c>
      <c r="E14" s="57"/>
      <c r="F14" s="57"/>
      <c r="G14" s="57"/>
      <c r="H14" s="57"/>
      <c r="I14" s="57"/>
      <c r="J14" s="57"/>
      <c r="K14" s="57"/>
      <c r="L14" s="56">
        <f>COUNTIF($E14:$K14,"Sit")</f>
        <v>0</v>
      </c>
      <c r="M14" s="59"/>
      <c r="N14" s="28">
        <v>4</v>
      </c>
      <c r="O14" s="28">
        <f t="shared" si="0"/>
        <v>3</v>
      </c>
      <c r="P14" s="37" t="str">
        <f t="shared" si="1"/>
        <v>Babe Ruth</v>
      </c>
      <c r="Q14" s="28">
        <f t="shared" si="3"/>
        <v>0</v>
      </c>
      <c r="R14" s="28">
        <f t="shared" si="4"/>
        <v>0</v>
      </c>
      <c r="S14" s="28">
        <f t="shared" si="5"/>
        <v>0</v>
      </c>
      <c r="T14" s="28">
        <f t="shared" si="6"/>
        <v>0</v>
      </c>
      <c r="U14" s="28">
        <f t="shared" si="7"/>
        <v>0</v>
      </c>
      <c r="V14" s="28">
        <f t="shared" si="8"/>
        <v>0</v>
      </c>
      <c r="W14" s="28">
        <f t="shared" si="9"/>
        <v>0</v>
      </c>
      <c r="X14" s="28">
        <f t="shared" si="10"/>
        <v>0</v>
      </c>
    </row>
    <row r="15" spans="1:24" ht="22.5" customHeight="1" x14ac:dyDescent="0.2">
      <c r="A15" s="56">
        <v>5</v>
      </c>
      <c r="B15" s="57">
        <v>5</v>
      </c>
      <c r="C15" s="57">
        <f>'Game Schedule &amp; Roster'!L10</f>
        <v>29</v>
      </c>
      <c r="D15" s="58" t="str">
        <f>'Game Schedule &amp; Roster'!M10</f>
        <v>Adrian Beltre</v>
      </c>
      <c r="E15" s="57"/>
      <c r="F15" s="57"/>
      <c r="G15" s="57"/>
      <c r="H15" s="57"/>
      <c r="I15" s="57"/>
      <c r="J15" s="57"/>
      <c r="K15" s="57"/>
      <c r="L15" s="56">
        <f t="shared" si="2"/>
        <v>0</v>
      </c>
      <c r="M15" s="59"/>
      <c r="N15" s="28">
        <v>5</v>
      </c>
      <c r="O15" s="28">
        <f t="shared" si="0"/>
        <v>29</v>
      </c>
      <c r="P15" s="37" t="str">
        <f t="shared" si="1"/>
        <v>Adrian Beltre</v>
      </c>
      <c r="Q15" s="28">
        <f t="shared" si="3"/>
        <v>0</v>
      </c>
      <c r="R15" s="28">
        <f t="shared" si="4"/>
        <v>0</v>
      </c>
      <c r="S15" s="28">
        <f t="shared" si="5"/>
        <v>0</v>
      </c>
      <c r="T15" s="28">
        <f t="shared" si="6"/>
        <v>0</v>
      </c>
      <c r="U15" s="28">
        <f t="shared" si="7"/>
        <v>0</v>
      </c>
      <c r="V15" s="28">
        <f t="shared" si="8"/>
        <v>0</v>
      </c>
      <c r="W15" s="28">
        <f t="shared" si="9"/>
        <v>0</v>
      </c>
      <c r="X15" s="28">
        <f t="shared" si="10"/>
        <v>0</v>
      </c>
    </row>
    <row r="16" spans="1:24" ht="22.5" customHeight="1" x14ac:dyDescent="0.2">
      <c r="A16" s="56">
        <v>6</v>
      </c>
      <c r="B16" s="57">
        <v>6</v>
      </c>
      <c r="C16" s="57">
        <f>'Game Schedule &amp; Roster'!L11</f>
        <v>5</v>
      </c>
      <c r="D16" s="58" t="str">
        <f>'Game Schedule &amp; Roster'!M11</f>
        <v>Albert Pujols</v>
      </c>
      <c r="E16" s="57"/>
      <c r="F16" s="57"/>
      <c r="G16" s="57"/>
      <c r="H16" s="57"/>
      <c r="I16" s="57"/>
      <c r="J16" s="57"/>
      <c r="K16" s="57"/>
      <c r="L16" s="56">
        <f t="shared" si="2"/>
        <v>0</v>
      </c>
      <c r="M16" s="59"/>
      <c r="N16" s="28">
        <v>6</v>
      </c>
      <c r="O16" s="28">
        <f t="shared" si="0"/>
        <v>5</v>
      </c>
      <c r="P16" s="37" t="str">
        <f t="shared" si="1"/>
        <v>Albert Pujols</v>
      </c>
      <c r="Q16" s="28">
        <f t="shared" si="3"/>
        <v>0</v>
      </c>
      <c r="R16" s="28">
        <f t="shared" si="4"/>
        <v>0</v>
      </c>
      <c r="S16" s="28">
        <f t="shared" si="5"/>
        <v>0</v>
      </c>
      <c r="T16" s="28">
        <f t="shared" si="6"/>
        <v>0</v>
      </c>
      <c r="U16" s="28">
        <f t="shared" si="7"/>
        <v>0</v>
      </c>
      <c r="V16" s="28">
        <f t="shared" si="8"/>
        <v>0</v>
      </c>
      <c r="W16" s="28">
        <f t="shared" si="9"/>
        <v>0</v>
      </c>
      <c r="X16" s="28">
        <f t="shared" si="10"/>
        <v>0</v>
      </c>
    </row>
    <row r="17" spans="1:24" ht="22.5" customHeight="1" x14ac:dyDescent="0.2">
      <c r="A17" s="56">
        <v>7</v>
      </c>
      <c r="B17" s="57">
        <v>7</v>
      </c>
      <c r="C17" s="57">
        <f>'Game Schedule &amp; Roster'!L12</f>
        <v>6</v>
      </c>
      <c r="D17" s="58" t="str">
        <f>'Game Schedule &amp; Roster'!M12</f>
        <v>Stan Musial</v>
      </c>
      <c r="E17" s="57"/>
      <c r="F17" s="57"/>
      <c r="G17" s="57"/>
      <c r="H17" s="57"/>
      <c r="I17" s="57"/>
      <c r="J17" s="57"/>
      <c r="K17" s="57"/>
      <c r="L17" s="56">
        <f t="shared" si="2"/>
        <v>0</v>
      </c>
      <c r="M17" s="59"/>
      <c r="N17" s="28">
        <v>7</v>
      </c>
      <c r="O17" s="28">
        <f t="shared" si="0"/>
        <v>6</v>
      </c>
      <c r="P17" s="37" t="str">
        <f t="shared" si="1"/>
        <v>Stan Musial</v>
      </c>
      <c r="Q17" s="28">
        <f t="shared" si="3"/>
        <v>0</v>
      </c>
      <c r="R17" s="28">
        <f t="shared" si="4"/>
        <v>0</v>
      </c>
      <c r="S17" s="28">
        <f t="shared" si="5"/>
        <v>0</v>
      </c>
      <c r="T17" s="28">
        <f t="shared" si="6"/>
        <v>0</v>
      </c>
      <c r="U17" s="28">
        <f t="shared" si="7"/>
        <v>0</v>
      </c>
      <c r="V17" s="28">
        <f t="shared" si="8"/>
        <v>0</v>
      </c>
      <c r="W17" s="28">
        <f t="shared" si="9"/>
        <v>0</v>
      </c>
      <c r="X17" s="28">
        <f t="shared" si="10"/>
        <v>0</v>
      </c>
    </row>
    <row r="18" spans="1:24" ht="22.5" customHeight="1" x14ac:dyDescent="0.2">
      <c r="A18" s="56">
        <v>8</v>
      </c>
      <c r="B18" s="57">
        <v>8</v>
      </c>
      <c r="C18" s="57">
        <f>'Game Schedule &amp; Roster'!L13</f>
        <v>9</v>
      </c>
      <c r="D18" s="58" t="str">
        <f>'Game Schedule &amp; Roster'!M13</f>
        <v>Ted Williams</v>
      </c>
      <c r="E18" s="57"/>
      <c r="F18" s="57"/>
      <c r="G18" s="57"/>
      <c r="H18" s="57"/>
      <c r="I18" s="57"/>
      <c r="J18" s="57"/>
      <c r="K18" s="57"/>
      <c r="L18" s="56">
        <f t="shared" si="2"/>
        <v>0</v>
      </c>
      <c r="M18" s="59"/>
      <c r="N18" s="28">
        <v>8</v>
      </c>
      <c r="O18" s="28">
        <f t="shared" si="0"/>
        <v>9</v>
      </c>
      <c r="P18" s="37" t="str">
        <f t="shared" si="1"/>
        <v>Ted Williams</v>
      </c>
      <c r="Q18" s="28">
        <f t="shared" si="3"/>
        <v>0</v>
      </c>
      <c r="R18" s="28">
        <f t="shared" si="4"/>
        <v>0</v>
      </c>
      <c r="S18" s="28">
        <f t="shared" si="5"/>
        <v>0</v>
      </c>
      <c r="T18" s="28">
        <f t="shared" si="6"/>
        <v>0</v>
      </c>
      <c r="U18" s="28">
        <f t="shared" si="7"/>
        <v>0</v>
      </c>
      <c r="V18" s="28">
        <f t="shared" si="8"/>
        <v>0</v>
      </c>
      <c r="W18" s="28">
        <f t="shared" si="9"/>
        <v>0</v>
      </c>
      <c r="X18" s="28">
        <f t="shared" si="10"/>
        <v>0</v>
      </c>
    </row>
    <row r="19" spans="1:24" ht="22.5" customHeight="1" x14ac:dyDescent="0.2">
      <c r="A19" s="56">
        <v>9</v>
      </c>
      <c r="B19" s="57">
        <v>9</v>
      </c>
      <c r="C19" s="57">
        <f>'Game Schedule &amp; Roster'!L14</f>
        <v>13</v>
      </c>
      <c r="D19" s="58" t="str">
        <f>'Game Schedule &amp; Roster'!M14</f>
        <v>Roberto Clemente</v>
      </c>
      <c r="E19" s="57"/>
      <c r="F19" s="57"/>
      <c r="G19" s="57"/>
      <c r="H19" s="57"/>
      <c r="I19" s="57"/>
      <c r="J19" s="57"/>
      <c r="K19" s="57"/>
      <c r="L19" s="56">
        <f t="shared" si="2"/>
        <v>0</v>
      </c>
      <c r="M19" s="59"/>
      <c r="N19" s="28">
        <v>9</v>
      </c>
      <c r="O19" s="28">
        <f t="shared" si="0"/>
        <v>13</v>
      </c>
      <c r="P19" s="37" t="str">
        <f t="shared" si="1"/>
        <v>Roberto Clemente</v>
      </c>
      <c r="Q19" s="28">
        <f t="shared" si="3"/>
        <v>0</v>
      </c>
      <c r="R19" s="28">
        <f t="shared" si="4"/>
        <v>0</v>
      </c>
      <c r="S19" s="28">
        <f t="shared" si="5"/>
        <v>0</v>
      </c>
      <c r="T19" s="28">
        <f t="shared" si="6"/>
        <v>0</v>
      </c>
      <c r="U19" s="28">
        <f t="shared" si="7"/>
        <v>0</v>
      </c>
      <c r="V19" s="28">
        <f t="shared" si="8"/>
        <v>0</v>
      </c>
      <c r="W19" s="28">
        <f t="shared" si="9"/>
        <v>0</v>
      </c>
      <c r="X19" s="28">
        <f t="shared" si="10"/>
        <v>0</v>
      </c>
    </row>
    <row r="20" spans="1:24" ht="22.5" customHeight="1" x14ac:dyDescent="0.2">
      <c r="A20" s="56">
        <v>10</v>
      </c>
      <c r="B20" s="57">
        <v>10</v>
      </c>
      <c r="C20" s="57">
        <f>'Game Schedule &amp; Roster'!L15</f>
        <v>14</v>
      </c>
      <c r="D20" s="58" t="str">
        <f>'Game Schedule &amp; Roster'!M15</f>
        <v>Pete Rose</v>
      </c>
      <c r="E20" s="57"/>
      <c r="F20" s="57"/>
      <c r="G20" s="57"/>
      <c r="H20" s="57"/>
      <c r="I20" s="57"/>
      <c r="J20" s="57"/>
      <c r="K20" s="57"/>
      <c r="L20" s="56">
        <f t="shared" si="2"/>
        <v>0</v>
      </c>
      <c r="M20" s="59"/>
      <c r="N20" s="28">
        <v>10</v>
      </c>
      <c r="O20" s="28">
        <f t="shared" si="0"/>
        <v>14</v>
      </c>
      <c r="P20" s="37" t="str">
        <f t="shared" si="1"/>
        <v>Pete Rose</v>
      </c>
      <c r="Q20" s="28">
        <f t="shared" si="3"/>
        <v>0</v>
      </c>
      <c r="R20" s="28">
        <f t="shared" si="4"/>
        <v>0</v>
      </c>
      <c r="S20" s="28">
        <f t="shared" si="5"/>
        <v>0</v>
      </c>
      <c r="T20" s="28">
        <f t="shared" si="6"/>
        <v>0</v>
      </c>
      <c r="U20" s="28">
        <f t="shared" si="7"/>
        <v>0</v>
      </c>
      <c r="V20" s="28">
        <f t="shared" si="8"/>
        <v>0</v>
      </c>
      <c r="W20" s="28">
        <f t="shared" si="9"/>
        <v>0</v>
      </c>
      <c r="X20" s="28">
        <f t="shared" si="10"/>
        <v>0</v>
      </c>
    </row>
    <row r="21" spans="1:24" ht="22.5" customHeight="1" x14ac:dyDescent="0.2">
      <c r="A21" s="56">
        <v>11</v>
      </c>
      <c r="B21" s="57">
        <v>11</v>
      </c>
      <c r="C21" s="57">
        <f>'Game Schedule &amp; Roster'!L16</f>
        <v>16</v>
      </c>
      <c r="D21" s="58" t="str">
        <f>'Game Schedule &amp; Roster'!M16</f>
        <v>Whitey Ford</v>
      </c>
      <c r="E21" s="57"/>
      <c r="F21" s="57"/>
      <c r="G21" s="57"/>
      <c r="H21" s="57"/>
      <c r="I21" s="57"/>
      <c r="J21" s="57"/>
      <c r="K21" s="57"/>
      <c r="L21" s="56">
        <f t="shared" si="2"/>
        <v>0</v>
      </c>
      <c r="M21" s="59"/>
      <c r="N21" s="28">
        <v>11</v>
      </c>
      <c r="O21" s="28">
        <f t="shared" si="0"/>
        <v>16</v>
      </c>
      <c r="P21" s="37" t="str">
        <f t="shared" si="1"/>
        <v>Whitey Ford</v>
      </c>
      <c r="Q21" s="28">
        <f t="shared" si="3"/>
        <v>0</v>
      </c>
      <c r="R21" s="28">
        <f t="shared" si="4"/>
        <v>0</v>
      </c>
      <c r="S21" s="28">
        <f t="shared" si="5"/>
        <v>0</v>
      </c>
      <c r="T21" s="28">
        <f t="shared" si="6"/>
        <v>0</v>
      </c>
      <c r="U21" s="28">
        <f t="shared" si="7"/>
        <v>0</v>
      </c>
      <c r="V21" s="28">
        <f t="shared" si="8"/>
        <v>0</v>
      </c>
      <c r="W21" s="28">
        <f t="shared" si="9"/>
        <v>0</v>
      </c>
      <c r="X21" s="28">
        <f t="shared" si="10"/>
        <v>0</v>
      </c>
    </row>
    <row r="22" spans="1:24" ht="22.5" customHeight="1" x14ac:dyDescent="0.2">
      <c r="A22" s="56">
        <v>12</v>
      </c>
      <c r="B22" s="57">
        <v>12</v>
      </c>
      <c r="C22" s="57">
        <f>'Game Schedule &amp; Roster'!L17</f>
        <v>24</v>
      </c>
      <c r="D22" s="58" t="str">
        <f>'Game Schedule &amp; Roster'!M17</f>
        <v>Willie Mays</v>
      </c>
      <c r="E22" s="57"/>
      <c r="F22" s="57"/>
      <c r="G22" s="57"/>
      <c r="H22" s="57"/>
      <c r="I22" s="57"/>
      <c r="J22" s="57"/>
      <c r="K22" s="57"/>
      <c r="L22" s="56">
        <f t="shared" si="2"/>
        <v>0</v>
      </c>
      <c r="M22" s="59"/>
      <c r="N22" s="28">
        <v>12</v>
      </c>
      <c r="O22" s="28">
        <f t="shared" si="0"/>
        <v>24</v>
      </c>
      <c r="P22" s="37" t="str">
        <f t="shared" si="1"/>
        <v>Willie Mays</v>
      </c>
      <c r="Q22" s="28">
        <f t="shared" si="3"/>
        <v>0</v>
      </c>
      <c r="R22" s="28">
        <f t="shared" si="4"/>
        <v>0</v>
      </c>
      <c r="S22" s="28">
        <f t="shared" si="5"/>
        <v>0</v>
      </c>
      <c r="T22" s="28">
        <f t="shared" si="6"/>
        <v>0</v>
      </c>
      <c r="U22" s="28">
        <f t="shared" si="7"/>
        <v>0</v>
      </c>
      <c r="V22" s="28">
        <f t="shared" si="8"/>
        <v>0</v>
      </c>
      <c r="W22" s="28">
        <f t="shared" si="9"/>
        <v>0</v>
      </c>
      <c r="X22" s="28">
        <f t="shared" si="10"/>
        <v>0</v>
      </c>
    </row>
    <row r="23" spans="1:24" ht="22.5" customHeight="1" x14ac:dyDescent="0.2">
      <c r="A23" s="56">
        <v>13</v>
      </c>
      <c r="B23" s="57">
        <v>13</v>
      </c>
      <c r="C23" s="57">
        <f>'Game Schedule &amp; Roster'!L18</f>
        <v>0</v>
      </c>
      <c r="D23" s="58">
        <f>'Game Schedule &amp; Roster'!M18</f>
        <v>0</v>
      </c>
      <c r="E23" s="57"/>
      <c r="F23" s="57"/>
      <c r="G23" s="57"/>
      <c r="H23" s="57"/>
      <c r="I23" s="57"/>
      <c r="J23" s="57"/>
      <c r="K23" s="57"/>
      <c r="L23" s="56">
        <f t="shared" si="2"/>
        <v>0</v>
      </c>
      <c r="M23" s="59"/>
      <c r="N23" s="28">
        <v>13</v>
      </c>
      <c r="O23" s="28">
        <f t="shared" si="0"/>
        <v>0</v>
      </c>
      <c r="P23" s="37">
        <f t="shared" si="1"/>
        <v>0</v>
      </c>
      <c r="Q23" s="28">
        <f>VLOOKUP($N23,$B$11:$K$24,4,FALSE)</f>
        <v>0</v>
      </c>
      <c r="R23" s="28">
        <f t="shared" si="4"/>
        <v>0</v>
      </c>
      <c r="S23" s="28">
        <f t="shared" si="5"/>
        <v>0</v>
      </c>
      <c r="T23" s="28">
        <f t="shared" si="6"/>
        <v>0</v>
      </c>
      <c r="U23" s="28">
        <f t="shared" si="7"/>
        <v>0</v>
      </c>
      <c r="V23" s="28">
        <f t="shared" si="8"/>
        <v>0</v>
      </c>
      <c r="W23" s="28">
        <f t="shared" si="9"/>
        <v>0</v>
      </c>
      <c r="X23" s="28">
        <f t="shared" si="10"/>
        <v>0</v>
      </c>
    </row>
    <row r="24" spans="1:24" ht="22.5" customHeight="1" x14ac:dyDescent="0.2">
      <c r="A24" s="56">
        <v>14</v>
      </c>
      <c r="B24" s="57">
        <v>14</v>
      </c>
      <c r="C24" s="57">
        <f>'Game Schedule &amp; Roster'!L19</f>
        <v>0</v>
      </c>
      <c r="D24" s="58">
        <f>'Game Schedule &amp; Roster'!M19</f>
        <v>0</v>
      </c>
      <c r="E24" s="57"/>
      <c r="F24" s="57"/>
      <c r="G24" s="57"/>
      <c r="H24" s="57"/>
      <c r="I24" s="57"/>
      <c r="J24" s="57"/>
      <c r="K24" s="57"/>
      <c r="L24" s="56">
        <f>COUNTIF($E24:$K24,"Sit")</f>
        <v>0</v>
      </c>
      <c r="N24" s="28">
        <v>14</v>
      </c>
      <c r="O24" s="28">
        <f t="shared" si="0"/>
        <v>0</v>
      </c>
      <c r="P24" s="37">
        <f t="shared" si="1"/>
        <v>0</v>
      </c>
      <c r="Q24" s="28">
        <f>VLOOKUP($N24,$B$11:$K$24,4,FALSE)</f>
        <v>0</v>
      </c>
      <c r="R24" s="28">
        <f t="shared" si="4"/>
        <v>0</v>
      </c>
      <c r="S24" s="28">
        <f t="shared" si="5"/>
        <v>0</v>
      </c>
      <c r="T24" s="28">
        <f t="shared" si="6"/>
        <v>0</v>
      </c>
      <c r="U24" s="28">
        <f t="shared" si="7"/>
        <v>0</v>
      </c>
      <c r="V24" s="28">
        <f t="shared" si="8"/>
        <v>0</v>
      </c>
      <c r="W24" s="28">
        <f t="shared" si="9"/>
        <v>0</v>
      </c>
      <c r="X24" s="28">
        <f t="shared" si="10"/>
        <v>0</v>
      </c>
    </row>
    <row r="25" spans="1:24" ht="22.5" customHeight="1" x14ac:dyDescent="0.2">
      <c r="B25" s="60"/>
      <c r="D25" t="s">
        <v>21</v>
      </c>
      <c r="E25" s="1" t="str">
        <f t="shared" ref="E25:K25" si="11">IF((COUNTIF(E$11:E$24,"P")*COUNTIF(E$11:E$24,"C")*COUNTIF(E$11:E$24,"1")*COUNTIF(E$11:E$24,"2")*COUNTIF(E$11:E$24,"3")*COUNTIF(E$11:E$24,"SS")*COUNTIF(E$11:E$24,"LF")*COUNTIF(E$11:E$24,"LCF")*COUNTIF(E$11:E$24,"RCF")*COUNTIF(E$11:E$24,"RF")*COUNTIF(E$11:E$24,"Rov"))=1,"OK","ERROR")</f>
        <v>ERROR</v>
      </c>
      <c r="F25" s="1" t="str">
        <f t="shared" si="11"/>
        <v>ERROR</v>
      </c>
      <c r="G25" s="1" t="str">
        <f t="shared" si="11"/>
        <v>ERROR</v>
      </c>
      <c r="H25" s="1" t="str">
        <f t="shared" si="11"/>
        <v>ERROR</v>
      </c>
      <c r="I25" s="1" t="str">
        <f t="shared" si="11"/>
        <v>ERROR</v>
      </c>
      <c r="J25" s="1" t="str">
        <f t="shared" si="11"/>
        <v>ERROR</v>
      </c>
      <c r="K25" s="1" t="str">
        <f t="shared" si="11"/>
        <v>ERROR</v>
      </c>
      <c r="L25" s="1">
        <f>SUM(L11:L24)</f>
        <v>0</v>
      </c>
      <c r="M25" s="59"/>
      <c r="O25" s="43"/>
    </row>
    <row r="26" spans="1:24" ht="22.35" customHeight="1" x14ac:dyDescent="0.2">
      <c r="B26" s="61"/>
      <c r="D26" t="s">
        <v>12</v>
      </c>
      <c r="E26" s="1">
        <f t="shared" ref="E26:K26" si="12">COUNTIF(E$11:E$24,"Sit")</f>
        <v>0</v>
      </c>
      <c r="F26" s="1">
        <f t="shared" si="12"/>
        <v>0</v>
      </c>
      <c r="G26" s="1">
        <f t="shared" si="12"/>
        <v>0</v>
      </c>
      <c r="H26" s="1">
        <f t="shared" si="12"/>
        <v>0</v>
      </c>
      <c r="I26" s="1">
        <f t="shared" si="12"/>
        <v>0</v>
      </c>
      <c r="J26" s="1">
        <f t="shared" si="12"/>
        <v>0</v>
      </c>
      <c r="K26" s="1">
        <f t="shared" si="12"/>
        <v>0</v>
      </c>
      <c r="L26" s="1">
        <f>SUM(E26:K26)</f>
        <v>0</v>
      </c>
    </row>
    <row r="27" spans="1:24" x14ac:dyDescent="0.2">
      <c r="B27" s="61"/>
      <c r="D27"/>
      <c r="E27"/>
      <c r="F27"/>
      <c r="G27"/>
      <c r="H27"/>
      <c r="I27"/>
      <c r="J27"/>
      <c r="K27"/>
      <c r="L27" s="1"/>
      <c r="M27" s="41" t="s">
        <v>43</v>
      </c>
    </row>
    <row r="28" spans="1:24" ht="15" x14ac:dyDescent="0.2">
      <c r="C28" s="62"/>
      <c r="D28" s="16"/>
      <c r="E28" s="95" t="s">
        <v>2</v>
      </c>
      <c r="F28" s="95"/>
      <c r="G28" s="95"/>
      <c r="H28" s="95"/>
      <c r="I28" s="95"/>
      <c r="J28" s="95"/>
      <c r="K28" s="95"/>
      <c r="L28" s="1"/>
    </row>
    <row r="29" spans="1:24" ht="15.75" x14ac:dyDescent="0.25">
      <c r="C29" s="62"/>
      <c r="D29" s="70" t="s">
        <v>25</v>
      </c>
      <c r="E29" s="35">
        <v>1</v>
      </c>
      <c r="F29" s="35">
        <v>2</v>
      </c>
      <c r="G29" s="35">
        <v>3</v>
      </c>
      <c r="H29" s="35">
        <v>4</v>
      </c>
      <c r="I29" s="35">
        <v>5</v>
      </c>
      <c r="J29" s="35">
        <v>6</v>
      </c>
      <c r="K29" s="35">
        <v>7</v>
      </c>
      <c r="L29" s="1"/>
    </row>
    <row r="30" spans="1:24" ht="15" x14ac:dyDescent="0.2">
      <c r="C30" s="62"/>
      <c r="D30" s="16">
        <v>1</v>
      </c>
      <c r="E30" s="71">
        <f t="shared" ref="E30:K30" si="13">COUNTIF(E$11:E$24,"1")</f>
        <v>0</v>
      </c>
      <c r="F30" s="71">
        <f t="shared" si="13"/>
        <v>0</v>
      </c>
      <c r="G30" s="71">
        <f t="shared" si="13"/>
        <v>0</v>
      </c>
      <c r="H30" s="71">
        <f t="shared" si="13"/>
        <v>0</v>
      </c>
      <c r="I30" s="71">
        <f t="shared" si="13"/>
        <v>0</v>
      </c>
      <c r="J30" s="71">
        <f t="shared" si="13"/>
        <v>0</v>
      </c>
      <c r="K30" s="71">
        <f t="shared" si="13"/>
        <v>0</v>
      </c>
      <c r="L30" s="1"/>
    </row>
    <row r="31" spans="1:24" ht="15" x14ac:dyDescent="0.2">
      <c r="C31" s="62"/>
      <c r="D31" s="72">
        <v>2</v>
      </c>
      <c r="E31" s="71">
        <f t="shared" ref="E31:K31" si="14">COUNTIF(E$11:E$24,"2")</f>
        <v>0</v>
      </c>
      <c r="F31" s="71">
        <f t="shared" si="14"/>
        <v>0</v>
      </c>
      <c r="G31" s="71">
        <f t="shared" si="14"/>
        <v>0</v>
      </c>
      <c r="H31" s="71">
        <f t="shared" si="14"/>
        <v>0</v>
      </c>
      <c r="I31" s="71">
        <f t="shared" si="14"/>
        <v>0</v>
      </c>
      <c r="J31" s="71">
        <f t="shared" si="14"/>
        <v>0</v>
      </c>
      <c r="K31" s="71">
        <f t="shared" si="14"/>
        <v>0</v>
      </c>
      <c r="L31" s="1"/>
    </row>
    <row r="32" spans="1:24" ht="15" x14ac:dyDescent="0.2">
      <c r="C32" s="62"/>
      <c r="D32" s="72">
        <v>3</v>
      </c>
      <c r="E32" s="71">
        <f t="shared" ref="E32:K32" si="15">COUNTIF(E$11:E$24,"3")</f>
        <v>0</v>
      </c>
      <c r="F32" s="71">
        <f t="shared" si="15"/>
        <v>0</v>
      </c>
      <c r="G32" s="71">
        <f t="shared" si="15"/>
        <v>0</v>
      </c>
      <c r="H32" s="71">
        <f t="shared" si="15"/>
        <v>0</v>
      </c>
      <c r="I32" s="71">
        <f t="shared" si="15"/>
        <v>0</v>
      </c>
      <c r="J32" s="71">
        <f t="shared" si="15"/>
        <v>0</v>
      </c>
      <c r="K32" s="71">
        <f t="shared" si="15"/>
        <v>0</v>
      </c>
      <c r="L32" s="1"/>
    </row>
    <row r="33" spans="3:12" ht="15" x14ac:dyDescent="0.2">
      <c r="C33" s="62"/>
      <c r="D33" s="73" t="s">
        <v>5</v>
      </c>
      <c r="E33" s="71">
        <f t="shared" ref="E33:K33" si="16">COUNTIF(E$11:E$24,"SS")</f>
        <v>0</v>
      </c>
      <c r="F33" s="71">
        <f t="shared" si="16"/>
        <v>0</v>
      </c>
      <c r="G33" s="71">
        <f t="shared" si="16"/>
        <v>0</v>
      </c>
      <c r="H33" s="71">
        <f t="shared" si="16"/>
        <v>0</v>
      </c>
      <c r="I33" s="71">
        <f t="shared" si="16"/>
        <v>0</v>
      </c>
      <c r="J33" s="71">
        <f t="shared" si="16"/>
        <v>0</v>
      </c>
      <c r="K33" s="71">
        <f t="shared" si="16"/>
        <v>0</v>
      </c>
      <c r="L33" s="1"/>
    </row>
    <row r="34" spans="3:12" ht="15" x14ac:dyDescent="0.2">
      <c r="C34" s="62"/>
      <c r="D34" s="73" t="s">
        <v>3</v>
      </c>
      <c r="E34" s="71">
        <f t="shared" ref="E34:K34" si="17">COUNTIF(E$11:E$24,"P")</f>
        <v>0</v>
      </c>
      <c r="F34" s="71">
        <f t="shared" si="17"/>
        <v>0</v>
      </c>
      <c r="G34" s="71">
        <f t="shared" si="17"/>
        <v>0</v>
      </c>
      <c r="H34" s="71">
        <f t="shared" si="17"/>
        <v>0</v>
      </c>
      <c r="I34" s="71">
        <f t="shared" si="17"/>
        <v>0</v>
      </c>
      <c r="J34" s="71">
        <f t="shared" si="17"/>
        <v>0</v>
      </c>
      <c r="K34" s="71">
        <f t="shared" si="17"/>
        <v>0</v>
      </c>
      <c r="L34" s="1"/>
    </row>
    <row r="35" spans="3:12" ht="15" x14ac:dyDescent="0.2">
      <c r="C35" s="62"/>
      <c r="D35" s="73" t="s">
        <v>4</v>
      </c>
      <c r="E35" s="71">
        <f t="shared" ref="E35:K35" si="18">COUNTIF(E$11:E$24,"C")</f>
        <v>0</v>
      </c>
      <c r="F35" s="71">
        <f t="shared" si="18"/>
        <v>0</v>
      </c>
      <c r="G35" s="71">
        <f t="shared" si="18"/>
        <v>0</v>
      </c>
      <c r="H35" s="71">
        <f t="shared" si="18"/>
        <v>0</v>
      </c>
      <c r="I35" s="71">
        <f t="shared" si="18"/>
        <v>0</v>
      </c>
      <c r="J35" s="71">
        <f t="shared" si="18"/>
        <v>0</v>
      </c>
      <c r="K35" s="71">
        <f t="shared" si="18"/>
        <v>0</v>
      </c>
      <c r="L35" s="1"/>
    </row>
    <row r="36" spans="3:12" ht="15" x14ac:dyDescent="0.2">
      <c r="D36" s="73" t="s">
        <v>7</v>
      </c>
      <c r="E36" s="71">
        <f t="shared" ref="E36:K36" si="19">COUNTIF(E$11:E$24,"LF")</f>
        <v>0</v>
      </c>
      <c r="F36" s="71">
        <f t="shared" si="19"/>
        <v>0</v>
      </c>
      <c r="G36" s="71">
        <f t="shared" si="19"/>
        <v>0</v>
      </c>
      <c r="H36" s="71">
        <f t="shared" si="19"/>
        <v>0</v>
      </c>
      <c r="I36" s="71">
        <f t="shared" si="19"/>
        <v>0</v>
      </c>
      <c r="J36" s="71">
        <f t="shared" si="19"/>
        <v>0</v>
      </c>
      <c r="K36" s="71">
        <f t="shared" si="19"/>
        <v>0</v>
      </c>
      <c r="L36" s="1"/>
    </row>
    <row r="37" spans="3:12" ht="15" x14ac:dyDescent="0.2">
      <c r="D37" s="74" t="s">
        <v>24</v>
      </c>
      <c r="E37" s="71">
        <f t="shared" ref="E37:K37" si="20">COUNTIF(E$11:E$24,"LCF")</f>
        <v>0</v>
      </c>
      <c r="F37" s="71">
        <f t="shared" si="20"/>
        <v>0</v>
      </c>
      <c r="G37" s="71">
        <f t="shared" si="20"/>
        <v>0</v>
      </c>
      <c r="H37" s="71">
        <f t="shared" si="20"/>
        <v>0</v>
      </c>
      <c r="I37" s="71">
        <f t="shared" si="20"/>
        <v>0</v>
      </c>
      <c r="J37" s="71">
        <f t="shared" si="20"/>
        <v>0</v>
      </c>
      <c r="K37" s="71">
        <f t="shared" si="20"/>
        <v>0</v>
      </c>
      <c r="L37" s="1"/>
    </row>
    <row r="38" spans="3:12" x14ac:dyDescent="0.2">
      <c r="D38" s="75" t="s">
        <v>23</v>
      </c>
      <c r="E38" s="71">
        <f t="shared" ref="E38:K38" si="21">COUNTIF(E$11:E$24,"RCF")</f>
        <v>0</v>
      </c>
      <c r="F38" s="71">
        <f t="shared" si="21"/>
        <v>0</v>
      </c>
      <c r="G38" s="71">
        <f t="shared" si="21"/>
        <v>0</v>
      </c>
      <c r="H38" s="71">
        <f t="shared" si="21"/>
        <v>0</v>
      </c>
      <c r="I38" s="71">
        <f t="shared" si="21"/>
        <v>0</v>
      </c>
      <c r="J38" s="71">
        <f t="shared" si="21"/>
        <v>0</v>
      </c>
      <c r="K38" s="71">
        <f t="shared" si="21"/>
        <v>0</v>
      </c>
      <c r="L38" s="1"/>
    </row>
    <row r="39" spans="3:12" ht="15" x14ac:dyDescent="0.2">
      <c r="D39" s="74" t="s">
        <v>6</v>
      </c>
      <c r="E39" s="71">
        <f t="shared" ref="E39:K39" si="22">COUNTIF(E$11:E$24,"RF")</f>
        <v>0</v>
      </c>
      <c r="F39" s="71">
        <f t="shared" si="22"/>
        <v>0</v>
      </c>
      <c r="G39" s="71">
        <f t="shared" si="22"/>
        <v>0</v>
      </c>
      <c r="H39" s="71">
        <f t="shared" si="22"/>
        <v>0</v>
      </c>
      <c r="I39" s="71">
        <f t="shared" si="22"/>
        <v>0</v>
      </c>
      <c r="J39" s="71">
        <f t="shared" si="22"/>
        <v>0</v>
      </c>
      <c r="K39" s="71">
        <f t="shared" si="22"/>
        <v>0</v>
      </c>
      <c r="L39" s="1"/>
    </row>
    <row r="40" spans="3:12" x14ac:dyDescent="0.2">
      <c r="D40" s="75" t="s">
        <v>22</v>
      </c>
      <c r="E40" s="71">
        <f t="shared" ref="E40:K40" si="23">COUNTIF(E$11:E$24,"Rov")</f>
        <v>0</v>
      </c>
      <c r="F40" s="71">
        <f t="shared" si="23"/>
        <v>0</v>
      </c>
      <c r="G40" s="71">
        <f t="shared" si="23"/>
        <v>0</v>
      </c>
      <c r="H40" s="71">
        <f t="shared" si="23"/>
        <v>0</v>
      </c>
      <c r="I40" s="71">
        <f t="shared" si="23"/>
        <v>0</v>
      </c>
      <c r="J40" s="71">
        <f t="shared" si="23"/>
        <v>0</v>
      </c>
      <c r="K40" s="71">
        <f t="shared" si="23"/>
        <v>0</v>
      </c>
      <c r="L40" s="1"/>
    </row>
  </sheetData>
  <sheetProtection algorithmName="SHA-512" hashValue="/OX30UOCLd6XMxeB1DZQGb1JB0qxyVrnH68vEbrhSO5PazsL+gvOpKedzdgshByfv0eqZBjBLd5KLNZ3Vmy7Mg==" saltValue="jUaNLBNqlD46ll6yg93hSg==" spinCount="100000" sheet="1" objects="1" scenarios="1"/>
  <mergeCells count="7">
    <mergeCell ref="E28:K28"/>
    <mergeCell ref="N3:X3"/>
    <mergeCell ref="N9:P9"/>
    <mergeCell ref="E9:K9"/>
    <mergeCell ref="Q9:W9"/>
    <mergeCell ref="P6:X6"/>
    <mergeCell ref="O7:P7"/>
  </mergeCells>
  <phoneticPr fontId="0" type="noConversion"/>
  <conditionalFormatting sqref="E11:K24">
    <cfRule type="containsText" dxfId="65" priority="15" stopIfTrue="1" operator="containsText" text="SIT">
      <formula>NOT(ISERROR(SEARCH("SIT",E11)))</formula>
    </cfRule>
  </conditionalFormatting>
  <conditionalFormatting sqref="E25:K25">
    <cfRule type="containsText" dxfId="64" priority="11" operator="containsText" text="ERROR">
      <formula>NOT(ISERROR(SEARCH("ERROR",E25)))</formula>
    </cfRule>
    <cfRule type="containsText" dxfId="63" priority="12" operator="containsText" text="ERROR">
      <formula>NOT(ISERROR(SEARCH("ERROR",E25)))</formula>
    </cfRule>
    <cfRule type="containsText" dxfId="62" priority="13" operator="containsText" text="ERROR">
      <formula>NOT(ISERROR(SEARCH("ERROR",E25)))</formula>
    </cfRule>
  </conditionalFormatting>
  <conditionalFormatting sqref="E30:K40">
    <cfRule type="cellIs" dxfId="61" priority="9" operator="equal">
      <formula>1</formula>
    </cfRule>
    <cfRule type="cellIs" priority="10" operator="notEqual">
      <formula>1</formula>
    </cfRule>
  </conditionalFormatting>
  <conditionalFormatting sqref="O8">
    <cfRule type="cellIs" dxfId="60" priority="16" stopIfTrue="1" operator="equal">
      <formula>"LFC-Home"</formula>
    </cfRule>
    <cfRule type="cellIs" dxfId="59" priority="17" stopIfTrue="1" operator="equal">
      <formula>"UF-Home"</formula>
    </cfRule>
  </conditionalFormatting>
  <conditionalFormatting sqref="Q11:W24">
    <cfRule type="cellIs" dxfId="58" priority="1" operator="equal">
      <formula>"Sit"</formula>
    </cfRule>
    <cfRule type="cellIs" dxfId="57" priority="2" operator="equal">
      <formula>"Sit"</formula>
    </cfRule>
    <cfRule type="cellIs" dxfId="56" priority="3" operator="equal">
      <formula>1.5</formula>
    </cfRule>
    <cfRule type="cellIs" dxfId="55" priority="4" operator="equal">
      <formula>"Sit"</formula>
    </cfRule>
  </conditionalFormatting>
  <pageMargins left="1.1000000000000001" right="0" top="1" bottom="0" header="0" footer="0"/>
  <pageSetup orientation="landscape" horizontalDpi="4294967293" verticalDpi="4294967293" r:id="rId1"/>
  <headerFooter alignWithMargins="0">
    <oddFooter>&amp;L&amp;"Arial,Regular"&amp;8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Game Schedule &amp; Roster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Hand Written</vt:lpstr>
      <vt:lpstr>'G1'!Print_Area</vt:lpstr>
      <vt:lpstr>'G10'!Print_Area</vt:lpstr>
      <vt:lpstr>'G11'!Print_Area</vt:lpstr>
      <vt:lpstr>'G12'!Print_Area</vt:lpstr>
      <vt:lpstr>'G13'!Print_Area</vt:lpstr>
      <vt:lpstr>'G3'!Print_Area</vt:lpstr>
      <vt:lpstr>'G4'!Print_Area</vt:lpstr>
      <vt:lpstr>'G5'!Print_Area</vt:lpstr>
      <vt:lpstr>'G6'!Print_Area</vt:lpstr>
      <vt:lpstr>'G7'!Print_Area</vt:lpstr>
      <vt:lpstr>'G8'!Print_Area</vt:lpstr>
      <vt:lpstr>'G9'!Print_Area</vt:lpstr>
      <vt:lpstr>'Game Schedule &amp; Roster'!Print_Area</vt:lpstr>
    </vt:vector>
  </TitlesOfParts>
  <Company>Tyco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MA056618</dc:creator>
  <cp:lastModifiedBy>Sean Curry</cp:lastModifiedBy>
  <cp:lastPrinted>2023-01-18T20:28:59Z</cp:lastPrinted>
  <dcterms:created xsi:type="dcterms:W3CDTF">2004-04-19T11:35:25Z</dcterms:created>
  <dcterms:modified xsi:type="dcterms:W3CDTF">2024-07-28T20:42:39Z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1046528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14</vt:lpwstr>
  </property>
  <property fmtid="{D5CDD505-2E9C-101B-9397-08002B2CF9AE}" pid="6" name="CUS_DocIDString">
    <vt:lpwstr>&amp;"Arial,Regular"&amp;8</vt:lpwstr>
  </property>
  <property fmtid="{D5CDD505-2E9C-101B-9397-08002B2CF9AE}" pid="7" name="CUS_DocIDChunk0">
    <vt:lpwstr>&amp;"Arial,Regular"&amp;8</vt:lpwstr>
  </property>
  <property fmtid="{D5CDD505-2E9C-101B-9397-08002B2CF9AE}" pid="8" name="CUS_DocIDChunk1">
    <vt:lpwstr/>
  </property>
</Properties>
</file>